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615222\Documents\Work\20190418_環境チェックシート＆質問回答表\"/>
    </mc:Choice>
  </mc:AlternateContent>
  <bookViews>
    <workbookView xWindow="0" yWindow="0" windowWidth="14685" windowHeight="5190" tabRatio="880"/>
  </bookViews>
  <sheets>
    <sheet name="環境チェックシート（NL)" sheetId="1" r:id="rId1"/>
    <sheet name="環境チェックシート（FL) " sheetId="2" r:id="rId2"/>
    <sheet name="環境チェックシート（FLマネージャ）" sheetId="3" r:id="rId3"/>
    <sheet name="★要事前検証時の確認内容★" sheetId="4" state="hidden" r:id="rId4"/>
    <sheet name="Sheet1" sheetId="5" state="veryHidden" r:id="rId5"/>
  </sheets>
  <definedNames>
    <definedName name="_xlnm._FilterDatabase" localSheetId="1" hidden="1">'環境チェックシート（FL) '!$A$4:$E$19</definedName>
    <definedName name="_xlnm._FilterDatabase" localSheetId="2" hidden="1">'環境チェックシート（FLマネージャ）'!$A$4:$E$8</definedName>
    <definedName name="_xlnm._FilterDatabase" localSheetId="0" hidden="1">'環境チェックシート（NL)'!$A$4:$E$19</definedName>
    <definedName name="_xlnm.Print_Area" localSheetId="1">'環境チェックシート（FL) '!$A$1:$F$21</definedName>
    <definedName name="_xlnm.Print_Area" localSheetId="2">'環境チェックシート（FLマネージャ）'!$A$1:$F$9</definedName>
    <definedName name="_xlnm.Print_Area" localSheetId="0">'環境チェックシート（NL)'!$A$1:$F$20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8" i="3" l="1"/>
  <c r="F7" i="3"/>
  <c r="F6" i="3"/>
  <c r="F5" i="3"/>
  <c r="F20" i="2"/>
  <c r="F19" i="2"/>
  <c r="F18" i="2"/>
  <c r="F17" i="2"/>
  <c r="F16" i="2"/>
  <c r="F13" i="2"/>
  <c r="F12" i="2"/>
  <c r="F11" i="2"/>
  <c r="F10" i="2"/>
  <c r="F19" i="1" l="1"/>
  <c r="F18" i="1"/>
  <c r="F17" i="1"/>
  <c r="F16" i="1"/>
  <c r="F13" i="1"/>
  <c r="F12" i="1"/>
  <c r="F11" i="1"/>
  <c r="F10" i="1"/>
  <c r="G5" i="1" l="1"/>
  <c r="G7" i="1"/>
  <c r="G8" i="1"/>
  <c r="G10" i="1"/>
  <c r="G11" i="1"/>
  <c r="G12" i="1"/>
  <c r="G13" i="1"/>
  <c r="G16" i="1"/>
  <c r="G17" i="1"/>
  <c r="G18" i="1"/>
  <c r="G19" i="1"/>
  <c r="G18" i="2" l="1"/>
  <c r="G17" i="2"/>
  <c r="G13" i="2"/>
  <c r="G11" i="2"/>
  <c r="G5" i="2"/>
  <c r="E28" i="2" l="1"/>
  <c r="E27" i="1" l="1"/>
  <c r="G8" i="3" l="1"/>
  <c r="G20" i="2"/>
  <c r="G6" i="3" l="1"/>
  <c r="G5" i="3"/>
  <c r="G7" i="3"/>
  <c r="H11" i="3" l="1"/>
  <c r="E12" i="3" s="1"/>
  <c r="G19" i="2"/>
  <c r="G16" i="2"/>
  <c r="G12" i="2"/>
  <c r="G10" i="2"/>
  <c r="G8" i="2"/>
  <c r="G7" i="2"/>
  <c r="H23" i="2" l="1"/>
  <c r="E24" i="2" s="1"/>
  <c r="E14" i="2" s="1"/>
  <c r="H22" i="1" l="1"/>
  <c r="E23" i="1" s="1"/>
  <c r="E14" i="1" s="1"/>
</calcChain>
</file>

<file path=xl/sharedStrings.xml><?xml version="1.0" encoding="utf-8"?>
<sst xmlns="http://schemas.openxmlformats.org/spreadsheetml/2006/main" count="253" uniqueCount="121">
  <si>
    <t>No</t>
    <phoneticPr fontId="3"/>
  </si>
  <si>
    <t>カテゴリ</t>
    <phoneticPr fontId="3"/>
  </si>
  <si>
    <t>事前確認情報</t>
    <rPh sb="0" eb="2">
      <t>ジゼン</t>
    </rPh>
    <rPh sb="2" eb="4">
      <t>カクニン</t>
    </rPh>
    <rPh sb="4" eb="6">
      <t>ジョウホウ</t>
    </rPh>
    <phoneticPr fontId="3"/>
  </si>
  <si>
    <t>回答</t>
    <rPh sb="0" eb="2">
      <t>カイトウ</t>
    </rPh>
    <phoneticPr fontId="3"/>
  </si>
  <si>
    <t>補足</t>
    <rPh sb="0" eb="2">
      <t>ホソク</t>
    </rPh>
    <phoneticPr fontId="3"/>
  </si>
  <si>
    <t>判定Ｆ</t>
    <rPh sb="0" eb="2">
      <t>ハンテイ</t>
    </rPh>
    <phoneticPr fontId="3"/>
  </si>
  <si>
    <t>1-1</t>
    <phoneticPr fontId="3"/>
  </si>
  <si>
    <t>OS</t>
    <phoneticPr fontId="3"/>
  </si>
  <si>
    <t>1-2</t>
    <phoneticPr fontId="3"/>
  </si>
  <si>
    <t>OS</t>
    <phoneticPr fontId="3"/>
  </si>
  <si>
    <t>アーキテクチャは32bitですか？64bitですか？</t>
    <phoneticPr fontId="3"/>
  </si>
  <si>
    <t>-</t>
    <phoneticPr fontId="3"/>
  </si>
  <si>
    <t>2-1</t>
    <phoneticPr fontId="3"/>
  </si>
  <si>
    <t>権限</t>
    <rPh sb="0" eb="2">
      <t>ケンゲン</t>
    </rPh>
    <phoneticPr fontId="3"/>
  </si>
  <si>
    <t>WinActorをインストールするユーザは管理者権限を持っていますか？
（例：Local Administratorグループに属している）</t>
    <rPh sb="21" eb="24">
      <t>カンリシャ</t>
    </rPh>
    <rPh sb="24" eb="26">
      <t>ケンゲン</t>
    </rPh>
    <rPh sb="27" eb="28">
      <t>モ</t>
    </rPh>
    <rPh sb="37" eb="38">
      <t>レイ</t>
    </rPh>
    <phoneticPr fontId="3"/>
  </si>
  <si>
    <t>2-2</t>
  </si>
  <si>
    <t>2-3</t>
  </si>
  <si>
    <t>WinActorを利用するユーザは管理者権限を持っていますか？</t>
    <rPh sb="9" eb="11">
      <t>リヨウ</t>
    </rPh>
    <rPh sb="17" eb="20">
      <t>カンリシャ</t>
    </rPh>
    <rPh sb="20" eb="22">
      <t>ケンゲン</t>
    </rPh>
    <rPh sb="23" eb="24">
      <t>モ</t>
    </rPh>
    <phoneticPr fontId="3"/>
  </si>
  <si>
    <t>2-4</t>
  </si>
  <si>
    <t>3-1</t>
    <phoneticPr fontId="3"/>
  </si>
  <si>
    <t>環境</t>
    <rPh sb="0" eb="2">
      <t>カンキョウ</t>
    </rPh>
    <phoneticPr fontId="3"/>
  </si>
  <si>
    <t>ユーザのマイドキュメントフォルダはC:\User\(ユーザID)直下にありますか？サーバ上にリダイレクトされているなどの特殊運用されていますか？</t>
    <rPh sb="32" eb="34">
      <t>チョッカ</t>
    </rPh>
    <rPh sb="44" eb="45">
      <t>ジョウ</t>
    </rPh>
    <rPh sb="60" eb="62">
      <t>トクシュ</t>
    </rPh>
    <rPh sb="62" eb="64">
      <t>ウンヨウ</t>
    </rPh>
    <phoneticPr fontId="3"/>
  </si>
  <si>
    <t>3-2</t>
    <phoneticPr fontId="3"/>
  </si>
  <si>
    <t>お使いの環境は仮想端末環境ですか？物理PCですか？
仮想端末用アプリケーションは何をお使いですか？</t>
    <rPh sb="1" eb="2">
      <t>ツカ</t>
    </rPh>
    <rPh sb="4" eb="6">
      <t>カンキョウ</t>
    </rPh>
    <rPh sb="7" eb="9">
      <t>カソウ</t>
    </rPh>
    <rPh sb="9" eb="11">
      <t>タンマツ</t>
    </rPh>
    <rPh sb="11" eb="13">
      <t>カンキョウ</t>
    </rPh>
    <rPh sb="17" eb="19">
      <t>ブツリ</t>
    </rPh>
    <phoneticPr fontId="3"/>
  </si>
  <si>
    <t>3-3</t>
    <phoneticPr fontId="3"/>
  </si>
  <si>
    <t>WinActorを利用するユーザのデスクトップ環境はログアウト後もリセットされずに残りますか？</t>
    <rPh sb="9" eb="11">
      <t>リヨウ</t>
    </rPh>
    <rPh sb="23" eb="25">
      <t>カンキョウ</t>
    </rPh>
    <rPh sb="31" eb="32">
      <t>アト</t>
    </rPh>
    <rPh sb="41" eb="42">
      <t>ノコ</t>
    </rPh>
    <phoneticPr fontId="3"/>
  </si>
  <si>
    <t>3-4</t>
    <phoneticPr fontId="3"/>
  </si>
  <si>
    <t>ActiveDirectory環境下ですか？</t>
    <rPh sb="15" eb="18">
      <t>カンキョウカ</t>
    </rPh>
    <phoneticPr fontId="3"/>
  </si>
  <si>
    <t>4-1</t>
    <phoneticPr fontId="3"/>
  </si>
  <si>
    <t>セキュリティ</t>
    <phoneticPr fontId="3"/>
  </si>
  <si>
    <t>セキュリティソフトは利用していますか？
セキュリティソフトは何をお使いですか？</t>
    <rPh sb="10" eb="12">
      <t>リヨウ</t>
    </rPh>
    <rPh sb="30" eb="31">
      <t>ナニ</t>
    </rPh>
    <rPh sb="33" eb="34">
      <t>ツカ</t>
    </rPh>
    <phoneticPr fontId="3"/>
  </si>
  <si>
    <t>4-2</t>
  </si>
  <si>
    <t>WinActorを利用するユーザは、セキュリティソフトの設定を個別に変更できる権限を持っていますか？</t>
    <rPh sb="9" eb="11">
      <t>リヨウ</t>
    </rPh>
    <rPh sb="28" eb="30">
      <t>セッテイ</t>
    </rPh>
    <rPh sb="31" eb="33">
      <t>コベツ</t>
    </rPh>
    <rPh sb="34" eb="36">
      <t>ヘンコウ</t>
    </rPh>
    <rPh sb="39" eb="41">
      <t>ケンゲン</t>
    </rPh>
    <rPh sb="42" eb="43">
      <t>モ</t>
    </rPh>
    <phoneticPr fontId="3"/>
  </si>
  <si>
    <t>4-3</t>
    <phoneticPr fontId="3"/>
  </si>
  <si>
    <t>4-4</t>
    <phoneticPr fontId="3"/>
  </si>
  <si>
    <t>暗号化ソフトは導入されていますか？
導入している場合は暗号化ソフトは何を導入していますか？</t>
    <rPh sb="0" eb="3">
      <t>アンゴウカ</t>
    </rPh>
    <rPh sb="7" eb="9">
      <t>ドウニュウ</t>
    </rPh>
    <rPh sb="18" eb="20">
      <t>ドウニュウ</t>
    </rPh>
    <rPh sb="24" eb="26">
      <t>バアイ</t>
    </rPh>
    <phoneticPr fontId="3"/>
  </si>
  <si>
    <t>4-5</t>
    <phoneticPr fontId="3"/>
  </si>
  <si>
    <t>WinActorで操作する対象ファイルは暗号化フォルダにありますか？
　例）対象ファイルは非暗号化環境に配置。</t>
    <rPh sb="9" eb="11">
      <t>ソウサ</t>
    </rPh>
    <rPh sb="13" eb="15">
      <t>タイショウ</t>
    </rPh>
    <rPh sb="20" eb="23">
      <t>アンゴウカ</t>
    </rPh>
    <rPh sb="36" eb="37">
      <t>レイ</t>
    </rPh>
    <phoneticPr fontId="3"/>
  </si>
  <si>
    <t>-</t>
    <phoneticPr fontId="3"/>
  </si>
  <si>
    <t>環境判定</t>
    <rPh sb="0" eb="2">
      <t>カンキョウ</t>
    </rPh>
    <rPh sb="2" eb="4">
      <t>ハンテイ</t>
    </rPh>
    <phoneticPr fontId="3"/>
  </si>
  <si>
    <t xml:space="preserve"> </t>
  </si>
  <si>
    <t>　</t>
    <phoneticPr fontId="3"/>
  </si>
  <si>
    <r>
      <rPr>
        <sz val="11"/>
        <color rgb="FFFF0000"/>
        <rFont val="ＭＳ Ｐゴシック"/>
        <family val="3"/>
        <charset val="128"/>
        <scheme val="minor"/>
      </rPr>
      <t>※</t>
    </r>
    <r>
      <rPr>
        <sz val="11"/>
        <color rgb="FFFF0000"/>
        <rFont val="ＭＳ Ｐゴシック"/>
        <family val="2"/>
        <charset val="128"/>
        <scheme val="minor"/>
      </rPr>
      <t>2-1,</t>
    </r>
    <r>
      <rPr>
        <sz val="11"/>
        <color rgb="FFFF0000"/>
        <rFont val="ＭＳ Ｐゴシック"/>
        <family val="3"/>
        <charset val="128"/>
        <scheme val="minor"/>
      </rPr>
      <t xml:space="preserve">2-2のいずれかが「いいえ」の場合のみ回答
</t>
    </r>
    <r>
      <rPr>
        <sz val="11"/>
        <color theme="1"/>
        <rFont val="ＭＳ Ｐゴシック"/>
        <family val="2"/>
        <charset val="128"/>
        <scheme val="minor"/>
      </rPr>
      <t>WinActorを利用するユーザはローカルPC内に書き込み可能なフォルダがありますか？</t>
    </r>
    <rPh sb="24" eb="26">
      <t>カイトウ</t>
    </rPh>
    <rPh sb="36" eb="38">
      <t>リヨウ</t>
    </rPh>
    <rPh sb="50" eb="51">
      <t>ナイ</t>
    </rPh>
    <rPh sb="52" eb="53">
      <t>カ</t>
    </rPh>
    <rPh sb="54" eb="55">
      <t>コ</t>
    </rPh>
    <rPh sb="56" eb="58">
      <t>カノウ</t>
    </rPh>
    <phoneticPr fontId="3"/>
  </si>
  <si>
    <t>事前検証結果</t>
    <rPh sb="0" eb="2">
      <t>ジゼン</t>
    </rPh>
    <rPh sb="2" eb="4">
      <t>ケンショウ</t>
    </rPh>
    <rPh sb="4" eb="6">
      <t>ケッカ</t>
    </rPh>
    <phoneticPr fontId="3"/>
  </si>
  <si>
    <r>
      <t xml:space="preserve">OSの種類はクライアントOSですか、OSのverは何ですか？
</t>
    </r>
    <r>
      <rPr>
        <sz val="11"/>
        <color rgb="FFFF0000"/>
        <rFont val="ＭＳ Ｐゴシック"/>
        <family val="3"/>
        <charset val="128"/>
        <scheme val="minor"/>
      </rPr>
      <t>※推奨OSより古いOSの場合、通常版は対応していません
　ただし、特殊運用（zip解凍版）で動作する可能性があります</t>
    </r>
    <rPh sb="46" eb="48">
      <t>ツウジョウ</t>
    </rPh>
    <phoneticPr fontId="3"/>
  </si>
  <si>
    <t>WinActor 環境チェックシート（ノードロック版）</t>
    <rPh sb="9" eb="11">
      <t>カンキョウ</t>
    </rPh>
    <rPh sb="25" eb="26">
      <t>バン</t>
    </rPh>
    <phoneticPr fontId="3"/>
  </si>
  <si>
    <t>WinActor 環境チェックシート（フローティング版クライアント）</t>
    <rPh sb="9" eb="11">
      <t>カンキョウ</t>
    </rPh>
    <rPh sb="26" eb="27">
      <t>バン</t>
    </rPh>
    <phoneticPr fontId="3"/>
  </si>
  <si>
    <t>5-1</t>
    <phoneticPr fontId="3"/>
  </si>
  <si>
    <t>https:443ポートには制限がかかっていませんか？</t>
    <rPh sb="14" eb="16">
      <t>セイゲン</t>
    </rPh>
    <phoneticPr fontId="3"/>
  </si>
  <si>
    <t>WinActor 環境チェックシート（フローティング版ライセンスマネージャ）</t>
    <rPh sb="9" eb="11">
      <t>カンキョウ</t>
    </rPh>
    <rPh sb="26" eb="27">
      <t>バン</t>
    </rPh>
    <phoneticPr fontId="3"/>
  </si>
  <si>
    <t>プラットフォーム</t>
    <phoneticPr fontId="3"/>
  </si>
  <si>
    <t>サーバプラットフォームは物理PCですか？仮想PCですか？</t>
    <rPh sb="12" eb="14">
      <t>ブツリ</t>
    </rPh>
    <rPh sb="20" eb="22">
      <t>カソウ</t>
    </rPh>
    <phoneticPr fontId="3"/>
  </si>
  <si>
    <t>ノードロックされていますか？（UUIDは固定ですか？）</t>
    <rPh sb="20" eb="22">
      <t>コテイ</t>
    </rPh>
    <phoneticPr fontId="3"/>
  </si>
  <si>
    <t>1-3</t>
    <phoneticPr fontId="3"/>
  </si>
  <si>
    <t>ノードロックされていますか？（物理アドレスは固定ですか？）</t>
    <rPh sb="15" eb="17">
      <t>ブツリ</t>
    </rPh>
    <rPh sb="22" eb="24">
      <t>コテイ</t>
    </rPh>
    <phoneticPr fontId="3"/>
  </si>
  <si>
    <t>2-1</t>
    <phoneticPr fontId="3"/>
  </si>
  <si>
    <t>通信プロトコル</t>
    <rPh sb="0" eb="2">
      <t>ツウシン</t>
    </rPh>
    <phoneticPr fontId="3"/>
  </si>
  <si>
    <t>※推奨ＯＳはWindowsServer2016(x64)のみとなります。</t>
    <rPh sb="1" eb="3">
      <t>スイショウ</t>
    </rPh>
    <phoneticPr fontId="3"/>
  </si>
  <si>
    <t>注意事項
WinDrirectorとの同一サーバ上への共存はできません。</t>
    <rPh sb="0" eb="2">
      <t>チュウイ</t>
    </rPh>
    <rPh sb="2" eb="4">
      <t>ジコウ</t>
    </rPh>
    <rPh sb="19" eb="21">
      <t>ドウイツ</t>
    </rPh>
    <rPh sb="24" eb="25">
      <t>ジョウ</t>
    </rPh>
    <rPh sb="27" eb="29">
      <t>キョウゾン</t>
    </rPh>
    <phoneticPr fontId="3"/>
  </si>
  <si>
    <t>https:443ポートには制限はかかっていませんか？</t>
    <rPh sb="14" eb="16">
      <t>セイゲン</t>
    </rPh>
    <phoneticPr fontId="3"/>
  </si>
  <si>
    <t>WinActorを利用するユーザはローカルPC内に書き込み可能なフォルダがありますか？</t>
    <rPh sb="9" eb="11">
      <t>リヨウ</t>
    </rPh>
    <rPh sb="23" eb="24">
      <t>ナイ</t>
    </rPh>
    <rPh sb="25" eb="26">
      <t>カ</t>
    </rPh>
    <rPh sb="27" eb="28">
      <t>コ</t>
    </rPh>
    <rPh sb="29" eb="31">
      <t>カノウ</t>
    </rPh>
    <phoneticPr fontId="3"/>
  </si>
  <si>
    <t>いいえ</t>
    <phoneticPr fontId="3"/>
  </si>
  <si>
    <t>特殊運用</t>
    <phoneticPr fontId="3"/>
  </si>
  <si>
    <t>WinActorの操作が正常にできること。</t>
    <phoneticPr fontId="3"/>
  </si>
  <si>
    <t>仮想端末</t>
    <phoneticPr fontId="3"/>
  </si>
  <si>
    <t>いいえ（補足に記載）</t>
    <phoneticPr fontId="3"/>
  </si>
  <si>
    <t>WinActorが起動し、画像マッチングのシナリオが動作すること。</t>
    <phoneticPr fontId="3"/>
  </si>
  <si>
    <t>はい（補足に記載）</t>
    <phoneticPr fontId="3"/>
  </si>
  <si>
    <t>①WinActorが起動すること
②WinActorが操作できること</t>
    <phoneticPr fontId="3"/>
  </si>
  <si>
    <t>はい</t>
  </si>
  <si>
    <t>①WinActorが起動し、画像マッチングのシナリオが編集できること。
②WinActorが起動し、画像マッチングのシナリオが動作すること。
③WinActorが起動し、シナリオでExcelファイルの開くことができること。
④WinActorが起動し、シナリオでExcelファイルの保存ができること。</t>
  </si>
  <si>
    <t>4-5</t>
  </si>
  <si>
    <t>5-1</t>
  </si>
  <si>
    <r>
      <rPr>
        <sz val="11"/>
        <color rgb="FFFF0000"/>
        <rFont val="ＭＳ Ｐゴシック"/>
        <family val="3"/>
        <charset val="128"/>
        <scheme val="minor"/>
      </rPr>
      <t>※FL版のみ</t>
    </r>
    <r>
      <rPr>
        <sz val="11"/>
        <color theme="1"/>
        <rFont val="ＭＳ Ｐゴシック"/>
        <family val="2"/>
        <charset val="128"/>
        <scheme val="minor"/>
      </rPr>
      <t xml:space="preserve">
https:443ポートには制限がかかっていませんか？</t>
    </r>
    <rPh sb="3" eb="4">
      <t>バン</t>
    </rPh>
    <rPh sb="21" eb="23">
      <t>セイゲン</t>
    </rPh>
    <phoneticPr fontId="3"/>
  </si>
  <si>
    <t>かかっている</t>
    <phoneticPr fontId="3"/>
  </si>
  <si>
    <t>1-1</t>
    <phoneticPr fontId="3"/>
  </si>
  <si>
    <t>1-2</t>
    <phoneticPr fontId="3"/>
  </si>
  <si>
    <t>1-3</t>
    <phoneticPr fontId="3"/>
  </si>
  <si>
    <t>2-1</t>
    <phoneticPr fontId="3"/>
  </si>
  <si>
    <t>仮想PC</t>
    <phoneticPr fontId="3"/>
  </si>
  <si>
    <t>1-2、1-3をご確認ください。</t>
    <phoneticPr fontId="3"/>
  </si>
  <si>
    <t>FLAは適用できません。</t>
    <phoneticPr fontId="3"/>
  </si>
  <si>
    <t>①WinActorが起動すること。
②WinActorを起動後、Windowsをログオフ、ログインし、
　WinActorが起動すること。
③WinActorを起動後、Windowsをログオフ、翌日にWindowsへ
　ログインし、WinActorが起動すること。
④WinActorを起動後、システム負荷をかけ、WinActorを再起動し、
　WinActorが起動すること。
また、以下の確認をお願い致します。
仮想化の設定で「ライブマイグレーション」が設定されている場合、
利用ユーザーが意図せずに仮想化基盤（物理サーバ）が変更される
ことがあります。仮想化基盤（物理サーバ）が変更されるとライセンスが
解除されてしまうため、以下2点についてご教示いただけると幸甚です。
    ・ライブマイグレーションの設定有無
    ・設定されている場合、どのような設定がされているか。
　 　（例えば、保守メンテナンス時、3ヶ月毎等）</t>
    <phoneticPr fontId="3"/>
  </si>
  <si>
    <t>WinActorを起動後、Windowsをログオフ、ログインし、
WinActorが起動すること。</t>
    <phoneticPr fontId="3"/>
  </si>
  <si>
    <t>ネットワークフォルダ等に格納することになるので
WinActorが起動すること。
（ネットワークフォルダから起動に時間がかかります）</t>
    <phoneticPr fontId="3"/>
  </si>
  <si>
    <r>
      <t>ライセンスマネージャー側のポート番号を初期値(443)から
変更することをご検討ください。
=&gt;ポート番号を初期値の443から変更（EX445）した場合、
   クライアント側のライセンスサーバ接続設定画面内の
   ライセンスサーバURL設定にて「https://10.12.13.14:</t>
    </r>
    <r>
      <rPr>
        <b/>
        <sz val="11"/>
        <color rgb="FFFF0000"/>
        <rFont val="ＭＳ Ｐゴシック"/>
        <family val="3"/>
        <charset val="128"/>
        <scheme val="minor"/>
      </rPr>
      <t>445</t>
    </r>
    <r>
      <rPr>
        <sz val="11"/>
        <color theme="1"/>
        <rFont val="ＭＳ Ｐゴシック"/>
        <family val="2"/>
        <charset val="128"/>
        <scheme val="minor"/>
      </rPr>
      <t xml:space="preserve">」
</t>
    </r>
    <r>
      <rPr>
        <sz val="11"/>
        <color theme="1"/>
        <rFont val="ＭＳ Ｐゴシック"/>
        <family val="3"/>
        <charset val="128"/>
        <scheme val="minor"/>
      </rPr>
      <t xml:space="preserve">   </t>
    </r>
    <r>
      <rPr>
        <sz val="11"/>
        <color theme="1"/>
        <rFont val="ＭＳ Ｐゴシック"/>
        <family val="2"/>
        <charset val="128"/>
        <scheme val="minor"/>
      </rPr>
      <t>のようにポート番号を明示的に設定することにより
   サーバ側のポート番号変更を反映することが可能です。</t>
    </r>
    <phoneticPr fontId="3"/>
  </si>
  <si>
    <t>ポート番号を初期値(443)から変更することをご検討ください。
=&gt;1)pstatコマンドで空きポート番号を確認します。
　 2)C:/ProgramFiles/WinActorFLAのapplication.propertiesファイル内の
      server.portを443から空きポート番号に変更します。</t>
    <phoneticPr fontId="3"/>
  </si>
  <si>
    <t>追加確認内容</t>
    <rPh sb="0" eb="2">
      <t>ツイカ</t>
    </rPh>
    <rPh sb="2" eb="4">
      <t>カクニン</t>
    </rPh>
    <rPh sb="4" eb="6">
      <t>ナイヨウ</t>
    </rPh>
    <phoneticPr fontId="3"/>
  </si>
  <si>
    <t>環境チェックシート（NL)、（FL）の確認内容</t>
    <phoneticPr fontId="3"/>
  </si>
  <si>
    <t>環境チェックシート（FLマネージャ）の
確認内容</t>
    <phoneticPr fontId="3"/>
  </si>
  <si>
    <t>★要事前検証時の追加確認内容★</t>
    <rPh sb="8" eb="10">
      <t>ツイカ</t>
    </rPh>
    <phoneticPr fontId="3"/>
  </si>
  <si>
    <t>環境確認を実施した結果、「事前確認情報」に対する回答が、下記表のD列の回答と同様の場合は、E列の「追加確認内容」について確認を行ってください。</t>
    <rPh sb="0" eb="2">
      <t>カンキョウ</t>
    </rPh>
    <rPh sb="2" eb="4">
      <t>カクニン</t>
    </rPh>
    <rPh sb="5" eb="7">
      <t>ジッシ</t>
    </rPh>
    <rPh sb="9" eb="11">
      <t>ケッカ</t>
    </rPh>
    <rPh sb="21" eb="22">
      <t>タイ</t>
    </rPh>
    <rPh sb="24" eb="26">
      <t>カイトウ</t>
    </rPh>
    <rPh sb="28" eb="30">
      <t>カキ</t>
    </rPh>
    <rPh sb="30" eb="31">
      <t>ヒョウ</t>
    </rPh>
    <rPh sb="33" eb="34">
      <t>レツ</t>
    </rPh>
    <rPh sb="35" eb="37">
      <t>カイトウ</t>
    </rPh>
    <rPh sb="38" eb="40">
      <t>ドウヨウ</t>
    </rPh>
    <rPh sb="41" eb="43">
      <t>バアイ</t>
    </rPh>
    <rPh sb="46" eb="47">
      <t>レツ</t>
    </rPh>
    <rPh sb="60" eb="62">
      <t>カクニン</t>
    </rPh>
    <rPh sb="63" eb="64">
      <t>オコナ</t>
    </rPh>
    <phoneticPr fontId="3"/>
  </si>
  <si>
    <t>ポリシー等によりレジストリが初期化されるような場合は、「特殊環境」となります。システム管理者にお問い合わせください。</t>
    <rPh sb="43" eb="46">
      <t>カンリシャ</t>
    </rPh>
    <rPh sb="48" eb="49">
      <t>ト</t>
    </rPh>
    <rPh sb="50" eb="51">
      <t>ア</t>
    </rPh>
    <phoneticPr fontId="3"/>
  </si>
  <si>
    <r>
      <t xml:space="preserve">WinActorを利用するユーザにはレジストリ書き込み権限を持っていますか？
</t>
    </r>
    <r>
      <rPr>
        <sz val="11"/>
        <color rgb="FFFF0000"/>
        <rFont val="ＭＳ Ｐゴシック"/>
        <family val="3"/>
        <charset val="128"/>
        <scheme val="minor"/>
      </rPr>
      <t>※レジストリ書き込み権限が無い場合は、
　特殊運用（</t>
    </r>
    <r>
      <rPr>
        <sz val="11"/>
        <color rgb="FFFF0000"/>
        <rFont val="ＭＳ Ｐゴシック"/>
        <family val="2"/>
        <charset val="128"/>
        <scheme val="minor"/>
      </rPr>
      <t>標準ユーザ用（旧zip解凍版)</t>
    </r>
    <r>
      <rPr>
        <sz val="11"/>
        <color rgb="FFFF0000"/>
        <rFont val="ＭＳ Ｐゴシック"/>
        <family val="3"/>
        <charset val="128"/>
        <scheme val="minor"/>
      </rPr>
      <t>）での運用となります</t>
    </r>
    <rPh sb="9" eb="11">
      <t>リヨウ</t>
    </rPh>
    <rPh sb="23" eb="24">
      <t>カ</t>
    </rPh>
    <rPh sb="25" eb="26">
      <t>コ</t>
    </rPh>
    <rPh sb="27" eb="29">
      <t>ケンゲン</t>
    </rPh>
    <rPh sb="30" eb="31">
      <t>モ</t>
    </rPh>
    <phoneticPr fontId="3"/>
  </si>
  <si>
    <t>「はい」の場合は通常運用
できる可能性有り
※事前検証の結果により、
　特殊運用（標準ユーザ用
　（旧zip解凍版)）となる
　ケース有り
「いいえ」の場合は特殊運用
（標準ユーザ用（旧zip解凍版)）
での運用</t>
    <rPh sb="10" eb="12">
      <t>ウンヨウ</t>
    </rPh>
    <rPh sb="19" eb="20">
      <t>ア</t>
    </rPh>
    <rPh sb="41" eb="43">
      <t>ヒョウジュン</t>
    </rPh>
    <rPh sb="46" eb="47">
      <t>ヨウ</t>
    </rPh>
    <rPh sb="50" eb="51">
      <t>キュウ</t>
    </rPh>
    <rPh sb="67" eb="68">
      <t>ア</t>
    </rPh>
    <phoneticPr fontId="3"/>
  </si>
  <si>
    <t>「仮想端末」の場合はソフト名
またはサービス名を記入</t>
    <rPh sb="3" eb="5">
      <t>タンマツ</t>
    </rPh>
    <phoneticPr fontId="3"/>
  </si>
  <si>
    <t>「特殊運用」の場合は
詳細を記入</t>
    <rPh sb="1" eb="3">
      <t>トクシュ</t>
    </rPh>
    <rPh sb="3" eb="5">
      <t>ウンヨウ</t>
    </rPh>
    <rPh sb="7" eb="9">
      <t>バアイ</t>
    </rPh>
    <rPh sb="11" eb="13">
      <t>ショウサイ</t>
    </rPh>
    <rPh sb="14" eb="16">
      <t>キニュウ</t>
    </rPh>
    <phoneticPr fontId="3"/>
  </si>
  <si>
    <t>「推奨環境外」の場合は
OSの種類を記入</t>
    <rPh sb="1" eb="3">
      <t>スイショウ</t>
    </rPh>
    <rPh sb="3" eb="5">
      <t>カンキョウ</t>
    </rPh>
    <rPh sb="5" eb="6">
      <t>ガイ</t>
    </rPh>
    <rPh sb="8" eb="10">
      <t>バアイ</t>
    </rPh>
    <rPh sb="15" eb="17">
      <t>シュルイ</t>
    </rPh>
    <rPh sb="18" eb="20">
      <t>キニュウ</t>
    </rPh>
    <phoneticPr fontId="3"/>
  </si>
  <si>
    <t>「はい」の場合は詳細を記入
例））Ｄドライブ</t>
    <rPh sb="5" eb="7">
      <t>バアイ</t>
    </rPh>
    <rPh sb="8" eb="10">
      <t>ショウサイ</t>
    </rPh>
    <rPh sb="11" eb="13">
      <t>キニュウ</t>
    </rPh>
    <rPh sb="14" eb="15">
      <t>レイ</t>
    </rPh>
    <phoneticPr fontId="3"/>
  </si>
  <si>
    <t>「いいえ」の場合は詳細を記入</t>
    <rPh sb="6" eb="8">
      <t>バアイ</t>
    </rPh>
    <rPh sb="9" eb="11">
      <t>ショウサイ</t>
    </rPh>
    <rPh sb="12" eb="14">
      <t>キニュウ</t>
    </rPh>
    <phoneticPr fontId="3"/>
  </si>
  <si>
    <t>「はい」の場合はソフト名を記入</t>
    <rPh sb="5" eb="7">
      <t>バアイ</t>
    </rPh>
    <rPh sb="11" eb="12">
      <t>メイ</t>
    </rPh>
    <rPh sb="13" eb="15">
      <t>キニュウ</t>
    </rPh>
    <phoneticPr fontId="3"/>
  </si>
  <si>
    <t>「はい」の場合は詳細を記入</t>
    <rPh sb="5" eb="7">
      <t>バアイ</t>
    </rPh>
    <rPh sb="8" eb="10">
      <t>ショウサイ</t>
    </rPh>
    <rPh sb="11" eb="13">
      <t>キニュウ</t>
    </rPh>
    <phoneticPr fontId="3"/>
  </si>
  <si>
    <r>
      <t xml:space="preserve">WinActorを利用するユーザにはレジストリ書き込み権限を持っていますか？
</t>
    </r>
    <r>
      <rPr>
        <sz val="11"/>
        <color rgb="FFFF0000"/>
        <rFont val="ＭＳ Ｐゴシック"/>
        <family val="3"/>
        <charset val="128"/>
        <scheme val="minor"/>
      </rPr>
      <t>※レジストリ書き込み権限が無い場合は、
　特殊運用（標準ユーザ用（旧</t>
    </r>
    <r>
      <rPr>
        <sz val="11"/>
        <color rgb="FFFF0000"/>
        <rFont val="ＭＳ Ｐゴシック"/>
        <family val="2"/>
        <charset val="128"/>
        <scheme val="minor"/>
      </rPr>
      <t>zip</t>
    </r>
    <r>
      <rPr>
        <sz val="11"/>
        <color rgb="FFFF0000"/>
        <rFont val="ＭＳ Ｐゴシック"/>
        <family val="3"/>
        <charset val="128"/>
        <scheme val="minor"/>
      </rPr>
      <t>解凍版</t>
    </r>
    <r>
      <rPr>
        <sz val="11"/>
        <color rgb="FFFF0000"/>
        <rFont val="ＭＳ Ｐゴシック"/>
        <family val="2"/>
        <charset val="128"/>
        <scheme val="minor"/>
      </rPr>
      <t>)</t>
    </r>
    <r>
      <rPr>
        <sz val="11"/>
        <color rgb="FFFF0000"/>
        <rFont val="ＭＳ Ｐゴシック"/>
        <family val="3"/>
        <charset val="128"/>
        <scheme val="minor"/>
      </rPr>
      <t>）での運用となります</t>
    </r>
    <rPh sb="9" eb="11">
      <t>リヨウ</t>
    </rPh>
    <rPh sb="23" eb="24">
      <t>カ</t>
    </rPh>
    <rPh sb="25" eb="26">
      <t>コ</t>
    </rPh>
    <rPh sb="27" eb="29">
      <t>ケンゲン</t>
    </rPh>
    <rPh sb="30" eb="31">
      <t>モ</t>
    </rPh>
    <phoneticPr fontId="3"/>
  </si>
  <si>
    <t>「はい」の場合は通常運用
できる可能性有り
※事前検証の結果により、
　特殊運用（標準ユーザ用
　（旧zip解凍版)）となる
　ケース有り
「いいえ」の場合は特殊運用
（標準ユーザ用（旧zip解凍版)）
での運用</t>
    <phoneticPr fontId="3"/>
  </si>
  <si>
    <t>起動には影響しないが、管理者権限で起動しているアプリを操作できない場合があることを想定</t>
    <rPh sb="0" eb="2">
      <t>キドウ</t>
    </rPh>
    <rPh sb="4" eb="6">
      <t>エイキョウ</t>
    </rPh>
    <rPh sb="11" eb="14">
      <t>カンリシャ</t>
    </rPh>
    <rPh sb="14" eb="16">
      <t>ケンゲン</t>
    </rPh>
    <rPh sb="17" eb="19">
      <t>キドウ</t>
    </rPh>
    <rPh sb="27" eb="29">
      <t>ソウサ</t>
    </rPh>
    <rPh sb="33" eb="35">
      <t>バアイ</t>
    </rPh>
    <rPh sb="41" eb="43">
      <t>ソウテイ</t>
    </rPh>
    <phoneticPr fontId="3"/>
  </si>
  <si>
    <r>
      <t>WinActorをお使いの環境ではスクリプト実行（vbs</t>
    </r>
    <r>
      <rPr>
        <sz val="11"/>
        <color rgb="FFFF0000"/>
        <rFont val="ＭＳ Ｐゴシック"/>
        <family val="3"/>
        <charset val="128"/>
        <scheme val="minor"/>
      </rPr>
      <t>、vbe</t>
    </r>
    <r>
      <rPr>
        <sz val="11"/>
        <color theme="1"/>
        <rFont val="ＭＳ Ｐゴシック"/>
        <family val="2"/>
        <charset val="128"/>
        <scheme val="minor"/>
      </rPr>
      <t>）に対して制限がかかっていますか？</t>
    </r>
    <rPh sb="10" eb="11">
      <t>ツカ</t>
    </rPh>
    <rPh sb="13" eb="15">
      <t>カンキョウ</t>
    </rPh>
    <rPh sb="22" eb="24">
      <t>ジッコウ</t>
    </rPh>
    <rPh sb="34" eb="35">
      <t>タイ</t>
    </rPh>
    <rPh sb="37" eb="39">
      <t>セイゲン</t>
    </rPh>
    <phoneticPr fontId="3"/>
  </si>
  <si>
    <r>
      <t>WinActorをお使いの環境ではスクリプト実行（vbs</t>
    </r>
    <r>
      <rPr>
        <sz val="11"/>
        <rFont val="ＭＳ Ｐゴシック"/>
        <family val="3"/>
        <charset val="128"/>
        <scheme val="minor"/>
      </rPr>
      <t>、vbe）に対して制限がかかっていますか？</t>
    </r>
    <rPh sb="10" eb="11">
      <t>ツカ</t>
    </rPh>
    <rPh sb="13" eb="15">
      <t>カンキョウ</t>
    </rPh>
    <rPh sb="22" eb="24">
      <t>ジッコウ</t>
    </rPh>
    <rPh sb="34" eb="35">
      <t>タイ</t>
    </rPh>
    <rPh sb="37" eb="39">
      <t>セイゲン</t>
    </rPh>
    <phoneticPr fontId="3"/>
  </si>
  <si>
    <r>
      <t xml:space="preserve">①WinActorが起動すること。
</t>
    </r>
    <r>
      <rPr>
        <sz val="11"/>
        <rFont val="ＭＳ Ｐゴシック"/>
        <family val="3"/>
        <charset val="128"/>
        <scheme val="minor"/>
      </rPr>
      <t>②vbスクリプトを利用したライブラリが正常に利用できること。</t>
    </r>
    <rPh sb="27" eb="29">
      <t>リヨウ</t>
    </rPh>
    <rPh sb="37" eb="39">
      <t>セイジョウ</t>
    </rPh>
    <rPh sb="40" eb="42">
      <t>リヨウ</t>
    </rPh>
    <phoneticPr fontId="3"/>
  </si>
  <si>
    <t>フローティングライセンス
マネージャとクライアント間でHttps:443ポートを使用して
通信を行うため、間にルータや
ファイアウォールなどが
存在する場合、それらの設定で
制限がかかっている場合は
他のポートで代用</t>
    <rPh sb="25" eb="26">
      <t>アイダ</t>
    </rPh>
    <rPh sb="40" eb="42">
      <t>シヨウ</t>
    </rPh>
    <rPh sb="45" eb="47">
      <t>ツウシン</t>
    </rPh>
    <rPh sb="48" eb="49">
      <t>オコナ</t>
    </rPh>
    <rPh sb="53" eb="54">
      <t>アイダ</t>
    </rPh>
    <rPh sb="72" eb="74">
      <t>ソンザイ</t>
    </rPh>
    <rPh sb="76" eb="78">
      <t>バアイ</t>
    </rPh>
    <rPh sb="83" eb="85">
      <t>セッテイ</t>
    </rPh>
    <rPh sb="87" eb="89">
      <t>セイゲン</t>
    </rPh>
    <rPh sb="96" eb="98">
      <t>バアイ</t>
    </rPh>
    <rPh sb="100" eb="101">
      <t>タ</t>
    </rPh>
    <rPh sb="106" eb="108">
      <t>ダイヨウ</t>
    </rPh>
    <phoneticPr fontId="3"/>
  </si>
  <si>
    <t>フローティングライセンス
マネージャとクライアント間でHttps:443ポートを使用して
通信を行うため、間にルータや
ファイアウォールなどが
存在する場合、それらの設定で
制限がかかっている場合は
他のポートで代用</t>
    <phoneticPr fontId="3"/>
  </si>
  <si>
    <t>仮想OSでの仮想マシンイメージ
コピーおよび移動時にUIIDの
変化が発生する場合があります（Vmware等）</t>
    <rPh sb="0" eb="2">
      <t>カソウ</t>
    </rPh>
    <rPh sb="6" eb="8">
      <t>カソウ</t>
    </rPh>
    <rPh sb="22" eb="24">
      <t>イドウ</t>
    </rPh>
    <rPh sb="24" eb="25">
      <t>ジ</t>
    </rPh>
    <rPh sb="32" eb="34">
      <t>ヘンカ</t>
    </rPh>
    <rPh sb="35" eb="37">
      <t>ハッセイ</t>
    </rPh>
    <rPh sb="39" eb="41">
      <t>バアイ</t>
    </rPh>
    <rPh sb="53" eb="54">
      <t>ナド</t>
    </rPh>
    <phoneticPr fontId="3"/>
  </si>
  <si>
    <t>仮想OSで仮想NICを
採用している場合、
物理アドレスが可変となる
可能性があります。</t>
    <rPh sb="0" eb="2">
      <t>カソウ</t>
    </rPh>
    <rPh sb="5" eb="7">
      <t>カソウ</t>
    </rPh>
    <rPh sb="12" eb="14">
      <t>サイヨウ</t>
    </rPh>
    <rPh sb="18" eb="20">
      <t>バアイ</t>
    </rPh>
    <rPh sb="22" eb="24">
      <t>ブツリ</t>
    </rPh>
    <rPh sb="29" eb="31">
      <t>カヘン</t>
    </rPh>
    <rPh sb="35" eb="38">
      <t>カノウセイ</t>
    </rPh>
    <phoneticPr fontId="3"/>
  </si>
  <si>
    <t>チェック実施日： 　    年   月   日</t>
    <phoneticPr fontId="3"/>
  </si>
  <si>
    <t>WinActorをお使いの環境ではスクリプト実行（vbs、vbe）に対して制限がかかっていますか？</t>
    <rPh sb="10" eb="11">
      <t>ツカ</t>
    </rPh>
    <rPh sb="13" eb="15">
      <t>カンキョウ</t>
    </rPh>
    <rPh sb="22" eb="24">
      <t>ジッコウ</t>
    </rPh>
    <rPh sb="34" eb="35">
      <t>タイ</t>
    </rPh>
    <rPh sb="37" eb="39">
      <t>セイゲン</t>
    </rPh>
    <phoneticPr fontId="3"/>
  </si>
  <si>
    <t>要事前検証時の追加確認項目</t>
    <rPh sb="0" eb="1">
      <t>ヨウ</t>
    </rPh>
    <rPh sb="1" eb="3">
      <t>ジゼン</t>
    </rPh>
    <rPh sb="3" eb="5">
      <t>ケンショウ</t>
    </rPh>
    <rPh sb="5" eb="6">
      <t>ジ</t>
    </rPh>
    <rPh sb="7" eb="9">
      <t>ツイカ</t>
    </rPh>
    <rPh sb="9" eb="11">
      <t>カクニン</t>
    </rPh>
    <rPh sb="11" eb="13">
      <t>コウモク</t>
    </rPh>
    <phoneticPr fontId="3"/>
  </si>
  <si>
    <t>なし</t>
    <phoneticPr fontId="3"/>
  </si>
  <si>
    <t>要事前検証時の追加確認項目</t>
    <rPh sb="7" eb="9">
      <t>ツイカ</t>
    </rPh>
    <rPh sb="9" eb="11">
      <t>カクニン</t>
    </rPh>
    <rPh sb="11" eb="13">
      <t>コウモク</t>
    </rPh>
    <phoneticPr fontId="3"/>
  </si>
  <si>
    <t>要事前検証時の追加確認項目</t>
    <phoneticPr fontId="3"/>
  </si>
  <si>
    <r>
      <rPr>
        <sz val="11"/>
        <color rgb="FFFF0000"/>
        <rFont val="ＭＳ Ｐゴシック"/>
        <family val="3"/>
        <charset val="128"/>
        <scheme val="minor"/>
      </rPr>
      <t>※</t>
    </r>
    <r>
      <rPr>
        <sz val="11"/>
        <color rgb="FFFF0000"/>
        <rFont val="ＭＳ Ｐゴシック"/>
        <family val="2"/>
        <charset val="128"/>
        <scheme val="minor"/>
      </rPr>
      <t>1</t>
    </r>
    <r>
      <rPr>
        <sz val="11"/>
        <color rgb="FFFF0000"/>
        <rFont val="ＭＳ Ｐゴシック"/>
        <family val="3"/>
        <charset val="128"/>
        <scheme val="minor"/>
      </rPr>
      <t>-1で「仮想PC」を選択した場合のみ回答</t>
    </r>
    <r>
      <rPr>
        <sz val="11"/>
        <color theme="1"/>
        <rFont val="ＭＳ Ｐゴシック"/>
        <family val="2"/>
        <charset val="128"/>
        <scheme val="minor"/>
      </rPr>
      <t xml:space="preserve">
ノードロックされていますか？（UUIDは固定ですか？）</t>
    </r>
    <rPh sb="12" eb="14">
      <t>センタク</t>
    </rPh>
    <rPh sb="43" eb="45">
      <t>コテイ</t>
    </rPh>
    <phoneticPr fontId="3"/>
  </si>
  <si>
    <r>
      <rPr>
        <sz val="11"/>
        <color rgb="FFFF0000"/>
        <rFont val="ＭＳ Ｐゴシック"/>
        <family val="3"/>
        <charset val="128"/>
        <scheme val="minor"/>
      </rPr>
      <t>※1-1で「仮想PC」を選択した場合のみ回答</t>
    </r>
    <r>
      <rPr>
        <sz val="11"/>
        <color theme="1"/>
        <rFont val="ＭＳ Ｐゴシック"/>
        <family val="2"/>
        <charset val="128"/>
        <scheme val="minor"/>
      </rPr>
      <t xml:space="preserve">
ノードロックされていますか？（物理アドレスは固定ですか？）</t>
    </r>
    <rPh sb="12" eb="14">
      <t>センタク</t>
    </rPh>
    <rPh sb="38" eb="40">
      <t>ブツリ</t>
    </rPh>
    <rPh sb="45" eb="47">
      <t>コテイ</t>
    </rPh>
    <phoneticPr fontId="3"/>
  </si>
  <si>
    <t>「仮想端末」の場合はソフト名
またはサービス名を記入</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</si>
</sst>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1"/>
      <color theme="1"/>
      <name val="ＭＳ Ｐゴシック"/>
      <family val="2"/>
      <charset val="128"/>
      <scheme val="minor"/>
    </font>
    <font>
      <sz val="11"/>
      <color rgb="FFFF0000"/>
      <name val="ＭＳ Ｐゴシック"/>
      <family val="2"/>
      <charset val="128"/>
      <scheme val="minor"/>
    </font>
    <font>
      <b/>
      <sz val="14"/>
      <color theme="1"/>
      <name val="ＭＳ Ｐゴシック"/>
      <family val="3"/>
      <charset val="128"/>
      <scheme val="minor"/>
    </font>
    <font>
      <sz val="6"/>
      <name val="ＭＳ Ｐゴシック"/>
      <family val="2"/>
      <charset val="128"/>
      <scheme val="minor"/>
    </font>
    <font>
      <sz val="11"/>
      <name val="ＭＳ Ｐゴシック"/>
      <family val="2"/>
      <charset val="128"/>
      <scheme val="minor"/>
    </font>
    <font>
      <sz val="11"/>
      <name val="ＭＳ Ｐゴシック"/>
      <family val="3"/>
      <charset val="128"/>
      <scheme val="minor"/>
    </font>
    <font>
      <sz val="10"/>
      <color theme="1"/>
      <name val="ＭＳ ゴシック"/>
      <family val="3"/>
      <charset val="128"/>
    </font>
    <font>
      <sz val="11"/>
      <color theme="1"/>
      <name val="ＭＳ Ｐゴシック"/>
      <family val="3"/>
      <charset val="128"/>
      <scheme val="minor"/>
    </font>
    <font>
      <sz val="11"/>
      <color rgb="FFFF0000"/>
      <name val="ＭＳ Ｐゴシック"/>
      <family val="3"/>
      <charset val="128"/>
      <scheme val="minor"/>
    </font>
    <font>
      <b/>
      <sz val="20"/>
      <color rgb="FFFF0000"/>
      <name val="ＭＳ Ｐゴシック"/>
      <family val="3"/>
      <charset val="128"/>
      <scheme val="minor"/>
    </font>
    <font>
      <sz val="20"/>
      <color rgb="FFFF0000"/>
      <name val="ＭＳ Ｐゴシック"/>
      <family val="2"/>
      <charset val="128"/>
      <scheme val="minor"/>
    </font>
    <font>
      <b/>
      <sz val="11"/>
      <color rgb="FFFF0000"/>
      <name val="ＭＳ Ｐゴシック"/>
      <family val="3"/>
      <charset val="128"/>
      <scheme val="minor"/>
    </font>
    <font>
      <sz val="14"/>
      <color theme="1"/>
      <name val="ＭＳ Ｐゴシック"/>
      <family val="2"/>
      <charset val="128"/>
      <scheme val="minor"/>
    </font>
    <font>
      <sz val="10"/>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FFFFCC"/>
        <bgColor indexed="64"/>
      </patternFill>
    </fill>
    <fill>
      <patternFill patternType="solid">
        <fgColor rgb="FFFFC000"/>
        <bgColor indexed="64"/>
      </patternFill>
    </fill>
    <fill>
      <patternFill patternType="solid">
        <fgColor theme="4" tint="0.79998168889431442"/>
        <bgColor indexed="64"/>
      </patternFill>
    </fill>
    <fill>
      <patternFill patternType="solid">
        <fgColor rgb="FFFFFF00"/>
        <bgColor indexed="64"/>
      </patternFill>
    </fill>
  </fills>
  <borders count="20">
    <border>
      <left/>
      <right/>
      <top/>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alignment vertical="center"/>
    </xf>
  </cellStyleXfs>
  <cellXfs count="85">
    <xf numFmtId="0" fontId="0" fillId="0" borderId="0" xfId="0">
      <alignment vertical="center"/>
    </xf>
    <xf numFmtId="0" fontId="2" fillId="0" borderId="0" xfId="0" applyFont="1" applyAlignment="1">
      <alignment horizontal="left" vertical="top"/>
    </xf>
    <xf numFmtId="0" fontId="0" fillId="0" borderId="0" xfId="0" applyAlignment="1">
      <alignment vertical="center" wrapText="1"/>
    </xf>
    <xf numFmtId="0" fontId="0" fillId="0" borderId="0" xfId="0" applyAlignment="1">
      <alignment horizontal="center" vertical="center"/>
    </xf>
    <xf numFmtId="0" fontId="0" fillId="0" borderId="1" xfId="0" applyBorder="1" applyAlignment="1">
      <alignment horizontal="center" vertical="center"/>
    </xf>
    <xf numFmtId="0" fontId="0" fillId="0" borderId="2" xfId="0" applyBorder="1">
      <alignment vertical="center"/>
    </xf>
    <xf numFmtId="0" fontId="0" fillId="0" borderId="2" xfId="0" applyBorder="1" applyAlignment="1">
      <alignment horizontal="center" vertical="center"/>
    </xf>
    <xf numFmtId="0" fontId="0" fillId="2" borderId="2" xfId="0" applyFill="1" applyBorder="1" applyAlignment="1">
      <alignment horizontal="center" vertical="center"/>
    </xf>
    <xf numFmtId="0" fontId="0" fillId="0" borderId="4" xfId="0" quotePrefix="1" applyBorder="1" applyAlignment="1">
      <alignment horizontal="center" vertical="center"/>
    </xf>
    <xf numFmtId="0" fontId="0" fillId="0" borderId="5" xfId="0" applyBorder="1" applyAlignment="1">
      <alignment horizontal="center" vertical="center" shrinkToFit="1"/>
    </xf>
    <xf numFmtId="0" fontId="0" fillId="0" borderId="5" xfId="0" applyBorder="1" applyAlignment="1">
      <alignment horizontal="left" vertical="center"/>
    </xf>
    <xf numFmtId="0" fontId="0" fillId="2" borderId="5" xfId="0" applyFill="1" applyBorder="1" applyAlignment="1" applyProtection="1">
      <alignment horizontal="left" vertical="center" wrapText="1"/>
      <protection locked="0"/>
    </xf>
    <xf numFmtId="56" fontId="0" fillId="0" borderId="7" xfId="0" quotePrefix="1" applyNumberFormat="1" applyBorder="1" applyAlignment="1">
      <alignment horizontal="center" vertical="center"/>
    </xf>
    <xf numFmtId="0" fontId="0" fillId="0" borderId="8" xfId="0" applyBorder="1" applyAlignment="1">
      <alignment horizontal="center" vertical="center" shrinkToFit="1"/>
    </xf>
    <xf numFmtId="0" fontId="0" fillId="0" borderId="8" xfId="0" applyBorder="1" applyAlignment="1">
      <alignment horizontal="left" vertical="center" wrapText="1"/>
    </xf>
    <xf numFmtId="0" fontId="0" fillId="2" borderId="8" xfId="0" applyFill="1" applyBorder="1" applyAlignment="1" applyProtection="1">
      <alignment horizontal="left" vertical="center" wrapText="1"/>
      <protection locked="0"/>
    </xf>
    <xf numFmtId="0" fontId="0" fillId="0" borderId="8" xfId="0" applyFill="1" applyBorder="1" applyAlignment="1">
      <alignment horizontal="center" vertical="center" shrinkToFit="1"/>
    </xf>
    <xf numFmtId="0" fontId="0" fillId="0" borderId="8" xfId="0" applyFill="1" applyBorder="1" applyAlignment="1">
      <alignment vertical="center" wrapText="1"/>
    </xf>
    <xf numFmtId="0" fontId="6" fillId="0" borderId="0" xfId="0" applyFont="1">
      <alignment vertical="center"/>
    </xf>
    <xf numFmtId="0" fontId="0" fillId="0" borderId="8" xfId="0" applyBorder="1" applyAlignment="1">
      <alignment vertical="center"/>
    </xf>
    <xf numFmtId="0" fontId="7" fillId="0" borderId="8" xfId="0" applyFont="1" applyBorder="1" applyAlignment="1">
      <alignment vertical="center" wrapText="1"/>
    </xf>
    <xf numFmtId="0" fontId="0" fillId="0" borderId="7" xfId="0" quotePrefix="1" applyFill="1" applyBorder="1" applyAlignment="1">
      <alignment horizontal="center" vertical="center"/>
    </xf>
    <xf numFmtId="0" fontId="7" fillId="0" borderId="8" xfId="0" applyFont="1" applyFill="1" applyBorder="1" applyAlignment="1">
      <alignment vertical="center" wrapText="1"/>
    </xf>
    <xf numFmtId="0" fontId="0" fillId="0" borderId="8" xfId="0" applyFill="1" applyBorder="1" applyAlignment="1">
      <alignment horizontal="left" vertical="center" wrapText="1"/>
    </xf>
    <xf numFmtId="0" fontId="0" fillId="0" borderId="9" xfId="0" quotePrefix="1" applyFill="1" applyBorder="1" applyAlignment="1">
      <alignment horizontal="center" vertical="center"/>
    </xf>
    <xf numFmtId="0" fontId="0" fillId="0" borderId="10" xfId="0" applyFill="1" applyBorder="1" applyAlignment="1">
      <alignment horizontal="center" vertical="center" shrinkToFit="1"/>
    </xf>
    <xf numFmtId="0" fontId="0" fillId="0" borderId="10" xfId="0" applyFill="1" applyBorder="1" applyAlignment="1">
      <alignment vertical="center" wrapText="1"/>
    </xf>
    <xf numFmtId="0" fontId="0" fillId="2" borderId="10" xfId="0" applyFill="1" applyBorder="1" applyAlignment="1" applyProtection="1">
      <alignment horizontal="left" vertical="center" wrapText="1"/>
      <protection locked="0"/>
    </xf>
    <xf numFmtId="0" fontId="9" fillId="3" borderId="8" xfId="0" applyFont="1" applyFill="1" applyBorder="1" applyAlignment="1">
      <alignment horizontal="center" vertical="center"/>
    </xf>
    <xf numFmtId="0" fontId="10" fillId="0" borderId="8" xfId="0" applyFont="1" applyBorder="1" applyAlignment="1">
      <alignment horizontal="center" vertical="center"/>
    </xf>
    <xf numFmtId="0" fontId="10" fillId="0" borderId="8" xfId="0" applyFont="1" applyBorder="1" applyAlignment="1" applyProtection="1">
      <alignment horizontal="center" vertical="center"/>
      <protection locked="0"/>
    </xf>
    <xf numFmtId="0" fontId="0" fillId="0" borderId="0" xfId="0" applyAlignment="1" applyProtection="1">
      <alignment horizontal="right" vertical="center"/>
      <protection locked="0"/>
    </xf>
    <xf numFmtId="0" fontId="0" fillId="0" borderId="5" xfId="0" applyBorder="1" applyAlignment="1">
      <alignment horizontal="left" vertical="center" wrapText="1"/>
    </xf>
    <xf numFmtId="0" fontId="0" fillId="0" borderId="5" xfId="0" applyBorder="1" applyAlignment="1">
      <alignment horizontal="left" vertical="center" wrapText="1" shrinkToFit="1"/>
    </xf>
    <xf numFmtId="0" fontId="0" fillId="0" borderId="8" xfId="0" applyFill="1" applyBorder="1" applyAlignment="1">
      <alignment horizontal="left" vertical="center" wrapText="1" shrinkToFit="1"/>
    </xf>
    <xf numFmtId="49" fontId="0" fillId="0" borderId="0" xfId="0" applyNumberFormat="1">
      <alignment vertical="center"/>
    </xf>
    <xf numFmtId="0" fontId="0" fillId="0" borderId="0" xfId="0" applyNumberFormat="1">
      <alignment vertical="center"/>
    </xf>
    <xf numFmtId="0" fontId="11" fillId="0" borderId="0" xfId="0" applyFont="1" applyAlignment="1">
      <alignment vertical="center" wrapText="1"/>
    </xf>
    <xf numFmtId="56" fontId="0" fillId="0" borderId="12" xfId="0" quotePrefix="1" applyNumberFormat="1" applyFill="1" applyBorder="1" applyAlignment="1">
      <alignment horizontal="center" vertical="center"/>
    </xf>
    <xf numFmtId="0" fontId="0" fillId="0" borderId="13" xfId="0" applyFill="1" applyBorder="1" applyAlignment="1">
      <alignment horizontal="center" vertical="center" wrapText="1" shrinkToFit="1"/>
    </xf>
    <xf numFmtId="0" fontId="0" fillId="0" borderId="13" xfId="0" applyFill="1" applyBorder="1" applyAlignment="1">
      <alignment vertical="center" wrapText="1"/>
    </xf>
    <xf numFmtId="0" fontId="0" fillId="2" borderId="13" xfId="0" applyFill="1" applyBorder="1" applyAlignment="1" applyProtection="1">
      <alignment horizontal="left" vertical="center" wrapText="1"/>
      <protection locked="0"/>
    </xf>
    <xf numFmtId="0" fontId="12" fillId="0" borderId="0" xfId="0" applyFont="1">
      <alignment vertical="center"/>
    </xf>
    <xf numFmtId="0" fontId="0" fillId="0" borderId="8" xfId="0" applyFont="1" applyBorder="1" applyAlignment="1">
      <alignment vertical="center" wrapText="1"/>
    </xf>
    <xf numFmtId="0" fontId="0" fillId="0" borderId="15" xfId="0" quotePrefix="1" applyFill="1" applyBorder="1" applyAlignment="1">
      <alignment horizontal="center" vertical="center"/>
    </xf>
    <xf numFmtId="0" fontId="0" fillId="0" borderId="16" xfId="0" applyFill="1" applyBorder="1" applyAlignment="1">
      <alignment vertical="center" wrapText="1"/>
    </xf>
    <xf numFmtId="0" fontId="7" fillId="0" borderId="10" xfId="0" applyFont="1" applyFill="1" applyBorder="1" applyAlignment="1">
      <alignment vertical="center" wrapText="1"/>
    </xf>
    <xf numFmtId="56" fontId="0" fillId="0" borderId="9" xfId="0" quotePrefix="1" applyNumberFormat="1" applyBorder="1" applyAlignment="1">
      <alignment horizontal="center" vertical="center"/>
    </xf>
    <xf numFmtId="0" fontId="0" fillId="2" borderId="2"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2" borderId="8" xfId="0" applyFill="1" applyBorder="1" applyAlignment="1" applyProtection="1">
      <alignment horizontal="left" vertical="center" wrapText="1"/>
    </xf>
    <xf numFmtId="0" fontId="0" fillId="2" borderId="14" xfId="0" applyFill="1" applyBorder="1" applyAlignment="1" applyProtection="1">
      <alignment horizontal="left" vertical="center" wrapText="1"/>
    </xf>
    <xf numFmtId="0" fontId="0" fillId="2" borderId="16" xfId="0" applyFill="1" applyBorder="1" applyAlignment="1" applyProtection="1">
      <alignment horizontal="left" vertical="center" wrapText="1"/>
    </xf>
    <xf numFmtId="0" fontId="0" fillId="2" borderId="17" xfId="0" applyFill="1" applyBorder="1" applyAlignment="1" applyProtection="1">
      <alignment horizontal="left" vertical="center" wrapText="1"/>
    </xf>
    <xf numFmtId="0" fontId="0" fillId="2" borderId="10" xfId="0" applyFill="1" applyBorder="1" applyAlignment="1" applyProtection="1">
      <alignment horizontal="left" vertical="center" wrapText="1"/>
    </xf>
    <xf numFmtId="0" fontId="0" fillId="2" borderId="18" xfId="0" applyFill="1" applyBorder="1" applyAlignment="1" applyProtection="1">
      <alignment horizontal="left" vertical="center" wrapText="1"/>
    </xf>
    <xf numFmtId="0" fontId="0" fillId="5" borderId="0" xfId="0" applyFill="1" applyAlignment="1">
      <alignment horizontal="center" vertical="center"/>
    </xf>
    <xf numFmtId="0" fontId="6" fillId="0" borderId="0" xfId="0" applyFont="1" applyAlignment="1">
      <alignment vertical="center" wrapText="1"/>
    </xf>
    <xf numFmtId="0" fontId="5" fillId="0" borderId="0" xfId="0" applyFont="1" applyFill="1" applyBorder="1" applyAlignment="1" applyProtection="1">
      <alignment horizontal="right" vertical="center"/>
      <protection locked="0"/>
    </xf>
    <xf numFmtId="0" fontId="4" fillId="0" borderId="8" xfId="0" applyFont="1" applyFill="1" applyBorder="1" applyAlignment="1">
      <alignment vertical="center" wrapText="1"/>
    </xf>
    <xf numFmtId="0" fontId="4" fillId="2" borderId="14" xfId="0" applyFont="1" applyFill="1" applyBorder="1" applyAlignment="1" applyProtection="1">
      <alignment horizontal="left" vertical="center" wrapText="1"/>
    </xf>
    <xf numFmtId="0" fontId="5" fillId="0" borderId="5"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left" vertical="center" wrapText="1"/>
      <protection locked="0"/>
    </xf>
    <xf numFmtId="0" fontId="4" fillId="0" borderId="5" xfId="0" applyFont="1" applyFill="1" applyBorder="1" applyAlignment="1" applyProtection="1">
      <alignment horizontal="left" vertical="center" wrapText="1"/>
      <protection locked="0"/>
    </xf>
    <xf numFmtId="0" fontId="5" fillId="0" borderId="13"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left" vertical="center" wrapText="1"/>
      <protection locked="0"/>
    </xf>
    <xf numFmtId="0" fontId="4" fillId="0" borderId="5" xfId="0" quotePrefix="1" applyFont="1" applyFill="1" applyBorder="1" applyAlignment="1" applyProtection="1">
      <alignment horizontal="center" vertical="center" wrapText="1"/>
      <protection locked="0"/>
    </xf>
    <xf numFmtId="0" fontId="5" fillId="0" borderId="5" xfId="0" quotePrefix="1" applyFont="1" applyFill="1" applyBorder="1" applyAlignment="1" applyProtection="1">
      <alignment horizontal="left" vertical="center" wrapText="1"/>
      <protection locked="0"/>
    </xf>
    <xf numFmtId="0" fontId="5" fillId="0" borderId="8" xfId="0" applyFont="1" applyFill="1" applyBorder="1" applyAlignment="1">
      <alignment vertical="center" wrapText="1"/>
    </xf>
    <xf numFmtId="0" fontId="5" fillId="0" borderId="6" xfId="0" applyFont="1" applyFill="1" applyBorder="1" applyAlignment="1" applyProtection="1">
      <alignment horizontal="left" vertical="center" wrapText="1"/>
    </xf>
    <xf numFmtId="0" fontId="13" fillId="0" borderId="6" xfId="0" applyFont="1" applyFill="1" applyBorder="1" applyAlignment="1" applyProtection="1">
      <alignment horizontal="left" vertical="center" wrapText="1"/>
    </xf>
    <xf numFmtId="0" fontId="13" fillId="0" borderId="11"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14" fillId="0" borderId="14" xfId="0" applyFont="1" applyBorder="1" applyAlignment="1" applyProtection="1">
      <alignment horizontal="left" vertical="center" wrapText="1"/>
    </xf>
    <xf numFmtId="0" fontId="0" fillId="0" borderId="6" xfId="0" applyBorder="1" applyAlignment="1" applyProtection="1">
      <alignment vertical="center" wrapText="1"/>
    </xf>
    <xf numFmtId="0" fontId="0" fillId="0" borderId="14" xfId="0" applyBorder="1" applyAlignment="1" applyProtection="1">
      <alignment vertical="center" wrapText="1"/>
    </xf>
    <xf numFmtId="0" fontId="14" fillId="0" borderId="14" xfId="0" applyFont="1" applyBorder="1" applyAlignment="1" applyProtection="1">
      <alignment vertical="center" wrapText="1"/>
    </xf>
    <xf numFmtId="0" fontId="5" fillId="0" borderId="14" xfId="0" applyFont="1" applyFill="1" applyBorder="1" applyAlignment="1" applyProtection="1">
      <alignment horizontal="left" vertical="center" wrapText="1"/>
    </xf>
    <xf numFmtId="0" fontId="0" fillId="4" borderId="19" xfId="0" applyFill="1" applyBorder="1" applyAlignment="1">
      <alignment horizontal="center" vertical="center" textRotation="255"/>
    </xf>
    <xf numFmtId="0" fontId="0" fillId="4" borderId="19" xfId="0" applyFill="1" applyBorder="1" applyAlignment="1">
      <alignment horizontal="center" vertical="center" textRotation="255" wrapText="1"/>
    </xf>
    <xf numFmtId="0" fontId="0" fillId="2" borderId="3" xfId="0" applyFill="1" applyBorder="1" applyAlignment="1">
      <alignment horizontal="center" vertical="center"/>
    </xf>
    <xf numFmtId="0" fontId="4" fillId="0" borderId="6" xfId="0" applyFont="1" applyFill="1" applyBorder="1" applyAlignment="1" applyProtection="1">
      <alignment horizontal="left" vertical="center" wrapText="1"/>
    </xf>
    <xf numFmtId="0" fontId="14" fillId="0" borderId="18" xfId="0" applyFont="1" applyBorder="1" applyAlignment="1" applyProtection="1">
      <alignment horizontal="left" vertical="center" wrapText="1"/>
    </xf>
    <xf numFmtId="0" fontId="7" fillId="0" borderId="5" xfId="0" applyFont="1" applyBorder="1" applyAlignment="1">
      <alignment horizontal="left" vertical="center" wrapText="1"/>
    </xf>
  </cellXfs>
  <cellStyles count="1">
    <cellStyle name="標準" xfId="0" builtinId="0"/>
  </cellStyles>
  <dxfs count="58">
    <dxf>
      <fill>
        <patternFill>
          <bgColor theme="0" tint="-0.2499465926084170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b/>
        <i val="0"/>
        <color rgb="FFFF0000"/>
      </font>
      <fill>
        <patternFill>
          <bgColor theme="5" tint="0.79998168889431442"/>
        </patternFill>
      </fill>
    </dxf>
    <dxf>
      <font>
        <b/>
        <i val="0"/>
        <color rgb="FFFF0000"/>
      </font>
      <fill>
        <patternFill>
          <bgColor theme="5" tint="0.79998168889431442"/>
        </patternFill>
      </fill>
    </dxf>
    <dxf>
      <font>
        <b/>
        <i val="0"/>
        <color rgb="FFFF0000"/>
      </font>
      <fill>
        <patternFill>
          <bgColor theme="5" tint="0.79998168889431442"/>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theme="1"/>
        </patternFill>
      </fill>
    </dxf>
    <dxf>
      <fill>
        <patternFill>
          <bgColor theme="0" tint="-0.34998626667073579"/>
        </patternFill>
      </fill>
    </dxf>
    <dxf>
      <fill>
        <patternFill>
          <bgColor theme="0" tint="-0.3499862666707357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1"/>
        </patternFill>
      </fill>
    </dxf>
    <dxf>
      <fill>
        <patternFill>
          <bgColor rgb="FFFFFF00"/>
        </patternFill>
      </fill>
    </dxf>
  </dxfs>
  <tableStyles count="0" defaultTableStyle="TableStyleMedium2" defaultPivotStyle="PivotStyleLight16"/>
  <colors>
    <mruColors>
      <color rgb="FFFFCC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L39"/>
  <sheetViews>
    <sheetView showGridLines="0" tabSelected="1" topLeftCell="A2" zoomScaleNormal="100" zoomScaleSheetLayoutView="100" workbookViewId="0">
      <pane ySplit="3" topLeftCell="A5" activePane="bottomLeft" state="frozen"/>
      <selection activeCell="A2" sqref="A2"/>
      <selection pane="bottomLeft" activeCell="D5" sqref="D5"/>
    </sheetView>
  </sheetViews>
  <sheetFormatPr defaultRowHeight="13.5"/>
  <cols>
    <col min="1" max="1" width="4.5" style="3" customWidth="1"/>
    <col min="2" max="2" width="8.25" customWidth="1"/>
    <col min="3" max="3" width="60.375" bestFit="1" customWidth="1"/>
    <col min="4" max="4" width="28.875" bestFit="1" customWidth="1"/>
    <col min="5" max="5" width="28.25" bestFit="1" customWidth="1"/>
    <col min="6" max="6" width="55.5" style="2" customWidth="1"/>
    <col min="7" max="7" width="3.75" hidden="1" customWidth="1"/>
    <col min="8" max="8" width="9" hidden="1" customWidth="1"/>
    <col min="9" max="9" width="9" customWidth="1"/>
  </cols>
  <sheetData>
    <row r="2" spans="1:11" ht="17.25">
      <c r="A2" s="1" t="s">
        <v>45</v>
      </c>
    </row>
    <row r="3" spans="1:11" ht="14.25" thickBot="1">
      <c r="F3" s="31" t="s">
        <v>112</v>
      </c>
    </row>
    <row r="4" spans="1:11" ht="30.75" customHeight="1" thickBot="1">
      <c r="A4" s="4" t="s">
        <v>0</v>
      </c>
      <c r="B4" s="5" t="s">
        <v>1</v>
      </c>
      <c r="C4" s="6" t="s">
        <v>2</v>
      </c>
      <c r="D4" s="7" t="s">
        <v>3</v>
      </c>
      <c r="E4" s="7" t="s">
        <v>4</v>
      </c>
      <c r="F4" s="81" t="s">
        <v>114</v>
      </c>
      <c r="G4" s="3" t="s">
        <v>5</v>
      </c>
    </row>
    <row r="5" spans="1:11" ht="60" customHeight="1" thickTop="1">
      <c r="A5" s="8" t="s">
        <v>6</v>
      </c>
      <c r="B5" s="9" t="s">
        <v>7</v>
      </c>
      <c r="C5" s="32" t="s">
        <v>44</v>
      </c>
      <c r="D5" s="11"/>
      <c r="E5" s="63" t="s">
        <v>97</v>
      </c>
      <c r="F5" s="82" t="s">
        <v>115</v>
      </c>
      <c r="G5" s="3" t="str">
        <f>IF(D5="","",IF(D5="推奨環境外（補足に記入）","V","-"))</f>
        <v/>
      </c>
    </row>
    <row r="6" spans="1:11" ht="60" customHeight="1">
      <c r="A6" s="8" t="s">
        <v>8</v>
      </c>
      <c r="B6" s="9" t="s">
        <v>9</v>
      </c>
      <c r="C6" s="10" t="s">
        <v>10</v>
      </c>
      <c r="D6" s="11"/>
      <c r="E6" s="61" t="s">
        <v>11</v>
      </c>
      <c r="F6" s="70" t="s">
        <v>115</v>
      </c>
      <c r="G6" s="3"/>
    </row>
    <row r="7" spans="1:11" ht="60" customHeight="1">
      <c r="A7" s="12" t="s">
        <v>12</v>
      </c>
      <c r="B7" s="13" t="s">
        <v>13</v>
      </c>
      <c r="C7" s="14" t="s">
        <v>14</v>
      </c>
      <c r="D7" s="15"/>
      <c r="E7" s="61" t="s">
        <v>11</v>
      </c>
      <c r="F7" s="70" t="s">
        <v>115</v>
      </c>
      <c r="G7" s="3" t="str">
        <f>IF(D7="","",IF(D7="いいえ","Z","-"))</f>
        <v/>
      </c>
    </row>
    <row r="8" spans="1:11" ht="135">
      <c r="A8" s="12" t="s">
        <v>15</v>
      </c>
      <c r="B8" s="16" t="s">
        <v>13</v>
      </c>
      <c r="C8" s="17" t="s">
        <v>93</v>
      </c>
      <c r="D8" s="15"/>
      <c r="E8" s="62" t="s">
        <v>94</v>
      </c>
      <c r="F8" s="70" t="s">
        <v>115</v>
      </c>
      <c r="G8" s="3" t="str">
        <f>IF(D8="","",IF(D8="いいえ","Z","-"))</f>
        <v/>
      </c>
      <c r="K8" s="18"/>
    </row>
    <row r="9" spans="1:11" ht="60" customHeight="1">
      <c r="A9" s="12" t="s">
        <v>16</v>
      </c>
      <c r="B9" s="16" t="s">
        <v>13</v>
      </c>
      <c r="C9" s="19" t="s">
        <v>17</v>
      </c>
      <c r="D9" s="15"/>
      <c r="E9" s="62" t="s">
        <v>104</v>
      </c>
      <c r="F9" s="70" t="s">
        <v>115</v>
      </c>
      <c r="G9" s="56"/>
    </row>
    <row r="10" spans="1:11" ht="60" customHeight="1">
      <c r="A10" s="12" t="s">
        <v>18</v>
      </c>
      <c r="B10" s="16" t="s">
        <v>13</v>
      </c>
      <c r="C10" s="20" t="s">
        <v>42</v>
      </c>
      <c r="D10" s="15"/>
      <c r="E10" s="62" t="s">
        <v>98</v>
      </c>
      <c r="F10" s="78" t="str">
        <f>IF(D10="いいえ",★要事前検証時の確認内容★!E5,"なし")</f>
        <v>なし</v>
      </c>
      <c r="G10" s="3" t="str">
        <f>IF(OR(AND(D7="はい",D8="はい"),D10=""),"",IF(D10="いいえ","V","Z"))</f>
        <v/>
      </c>
    </row>
    <row r="11" spans="1:11" ht="60" customHeight="1">
      <c r="A11" s="21" t="s">
        <v>19</v>
      </c>
      <c r="B11" s="16" t="s">
        <v>20</v>
      </c>
      <c r="C11" s="22" t="s">
        <v>21</v>
      </c>
      <c r="D11" s="15"/>
      <c r="E11" s="62" t="s">
        <v>96</v>
      </c>
      <c r="F11" s="70" t="str">
        <f>IF(D11="特殊運用（補足に記入）",★要事前検証時の確認内容★!E6,"なし")</f>
        <v>なし</v>
      </c>
      <c r="G11" s="3" t="str">
        <f>IF(D11="","",IF(D11="特殊運用（補足に記入）","V","-"))</f>
        <v/>
      </c>
    </row>
    <row r="12" spans="1:11" ht="241.5" customHeight="1">
      <c r="A12" s="21" t="s">
        <v>22</v>
      </c>
      <c r="B12" s="16" t="s">
        <v>20</v>
      </c>
      <c r="C12" s="23" t="s">
        <v>23</v>
      </c>
      <c r="D12" s="15"/>
      <c r="E12" s="62" t="s">
        <v>95</v>
      </c>
      <c r="F12" s="71" t="str">
        <f>IF(D12="仮想端末",★要事前検証時の確認内容★!E7,"なし")</f>
        <v>なし</v>
      </c>
      <c r="G12" s="3" t="str">
        <f>IF(D12="","",IF(D12="仮想端末","V","-"))</f>
        <v/>
      </c>
    </row>
    <row r="13" spans="1:11" ht="60" customHeight="1">
      <c r="A13" s="21" t="s">
        <v>24</v>
      </c>
      <c r="B13" s="16" t="s">
        <v>20</v>
      </c>
      <c r="C13" s="17" t="s">
        <v>25</v>
      </c>
      <c r="D13" s="15"/>
      <c r="E13" s="62" t="s">
        <v>99</v>
      </c>
      <c r="F13" s="70" t="str">
        <f>IF(D13="いいえ（補足に記入）",★要事前検証時の確認内容★!E8,"なし")</f>
        <v>なし</v>
      </c>
      <c r="G13" s="3" t="str">
        <f>IF(D13="","",IF(D13="いいえ（補足に記入）","V","-"))</f>
        <v/>
      </c>
      <c r="K13" s="18"/>
    </row>
    <row r="14" spans="1:11" ht="60" customHeight="1">
      <c r="A14" s="21" t="s">
        <v>26</v>
      </c>
      <c r="B14" s="16" t="s">
        <v>20</v>
      </c>
      <c r="C14" s="17" t="s">
        <v>27</v>
      </c>
      <c r="D14" s="15"/>
      <c r="E14" s="61" t="str">
        <f>IF($D$14="はい",IF($E$23="通常環境",Sheet1!$A$1,"-"),"-")</f>
        <v>-</v>
      </c>
      <c r="F14" s="70" t="s">
        <v>115</v>
      </c>
      <c r="G14" s="3"/>
      <c r="K14" s="18"/>
    </row>
    <row r="15" spans="1:11" ht="60" customHeight="1">
      <c r="A15" s="21" t="s">
        <v>28</v>
      </c>
      <c r="B15" s="16" t="s">
        <v>29</v>
      </c>
      <c r="C15" s="17" t="s">
        <v>30</v>
      </c>
      <c r="D15" s="15"/>
      <c r="E15" s="62" t="s">
        <v>100</v>
      </c>
      <c r="F15" s="70" t="s">
        <v>115</v>
      </c>
      <c r="G15" s="3"/>
    </row>
    <row r="16" spans="1:11" ht="60" customHeight="1">
      <c r="A16" s="21" t="s">
        <v>31</v>
      </c>
      <c r="B16" s="16" t="s">
        <v>29</v>
      </c>
      <c r="C16" s="17" t="s">
        <v>32</v>
      </c>
      <c r="D16" s="15"/>
      <c r="E16" s="61" t="s">
        <v>11</v>
      </c>
      <c r="F16" s="70" t="str">
        <f>IF(D16="いいえ",★要事前検証時の確認内容★!E9,"なし")</f>
        <v>なし</v>
      </c>
      <c r="G16" s="3" t="str">
        <f>IF(D16="","",IF(D16="いいえ","V","-"))</f>
        <v/>
      </c>
    </row>
    <row r="17" spans="1:12" ht="60" customHeight="1">
      <c r="A17" s="21" t="s">
        <v>33</v>
      </c>
      <c r="B17" s="16" t="s">
        <v>29</v>
      </c>
      <c r="C17" s="69" t="s">
        <v>113</v>
      </c>
      <c r="D17" s="15"/>
      <c r="E17" s="62" t="s">
        <v>101</v>
      </c>
      <c r="F17" s="70" t="str">
        <f>IF(D17="はい（補足に記入）",★要事前検証時の確認内容★!E10,"なし")</f>
        <v>なし</v>
      </c>
      <c r="G17" s="3" t="str">
        <f>IF(D17="","",IF(D17="はい（補足に記入）","V","-"))</f>
        <v/>
      </c>
    </row>
    <row r="18" spans="1:12" ht="60" customHeight="1">
      <c r="A18" s="21" t="s">
        <v>34</v>
      </c>
      <c r="B18" s="16" t="s">
        <v>29</v>
      </c>
      <c r="C18" s="17" t="s">
        <v>35</v>
      </c>
      <c r="D18" s="15"/>
      <c r="E18" s="62" t="s">
        <v>100</v>
      </c>
      <c r="F18" s="70" t="str">
        <f>IF(D18="はい（補足に記入）",★要事前検証時の確認内容★!E11,"なし")</f>
        <v>なし</v>
      </c>
      <c r="G18" s="3" t="str">
        <f>IF(D18="","",IF(D18="はい（補足に記入）","V","-"))</f>
        <v/>
      </c>
    </row>
    <row r="19" spans="1:12" ht="75" customHeight="1" thickBot="1">
      <c r="A19" s="24" t="s">
        <v>36</v>
      </c>
      <c r="B19" s="25" t="s">
        <v>29</v>
      </c>
      <c r="C19" s="26" t="s">
        <v>37</v>
      </c>
      <c r="D19" s="27"/>
      <c r="E19" s="64" t="s">
        <v>38</v>
      </c>
      <c r="F19" s="72" t="str">
        <f>IF(D19="はい",★要事前検証時の確認内容★!E12,"なし")</f>
        <v>なし</v>
      </c>
      <c r="G19" s="3" t="str">
        <f>IF(D19="","",IF(D19="はい","V","-"))</f>
        <v/>
      </c>
    </row>
    <row r="20" spans="1:12">
      <c r="L20" s="18"/>
    </row>
    <row r="21" spans="1:12">
      <c r="L21" s="18"/>
    </row>
    <row r="22" spans="1:12" ht="27" customHeight="1">
      <c r="E22" s="28" t="s">
        <v>39</v>
      </c>
      <c r="H22" t="str">
        <f>G5&amp;G7&amp;G8&amp;G9&amp;G10&amp;G11&amp;G12&amp;G13&amp;G14&amp;G15&amp;G16&amp;G17&amp;G18&amp;G19</f>
        <v/>
      </c>
      <c r="K22" s="18"/>
    </row>
    <row r="23" spans="1:12" ht="44.25" customHeight="1">
      <c r="E23" s="29" t="str">
        <f>IF(H22="","",IF(COUNTIF(H22,"*V*"),"要事前検証",IF(COUNTIF(H22,"*Z*"),"特殊環境","通常環境")))</f>
        <v/>
      </c>
      <c r="K23" s="18"/>
    </row>
    <row r="24" spans="1:12">
      <c r="C24" s="2"/>
      <c r="L24" s="18"/>
    </row>
    <row r="25" spans="1:12" ht="27" customHeight="1">
      <c r="E25" s="28" t="s">
        <v>43</v>
      </c>
      <c r="L25" s="18"/>
    </row>
    <row r="26" spans="1:12" ht="44.25" customHeight="1">
      <c r="E26" s="30"/>
      <c r="L26" s="18"/>
    </row>
    <row r="27" spans="1:12">
      <c r="C27" s="58"/>
      <c r="D27" s="58"/>
      <c r="E27" s="58" t="str">
        <f>IF($D$14="はい",IF($E$26="通常環境",Sheet1!$A$1,""),"")</f>
        <v/>
      </c>
      <c r="L27" s="18"/>
    </row>
    <row r="28" spans="1:12">
      <c r="L28" s="18"/>
    </row>
    <row r="29" spans="1:12">
      <c r="L29" s="18"/>
    </row>
    <row r="30" spans="1:12">
      <c r="L30" s="18"/>
    </row>
    <row r="31" spans="1:12">
      <c r="L31" s="18"/>
    </row>
    <row r="32" spans="1:12">
      <c r="L32" s="18"/>
    </row>
    <row r="33" spans="12:12">
      <c r="L33" s="18"/>
    </row>
    <row r="34" spans="12:12">
      <c r="L34" s="18"/>
    </row>
    <row r="35" spans="12:12">
      <c r="L35" s="18"/>
    </row>
    <row r="36" spans="12:12">
      <c r="L36" s="18"/>
    </row>
    <row r="37" spans="12:12">
      <c r="L37" s="18"/>
    </row>
    <row r="38" spans="12:12">
      <c r="L38" s="18" t="s">
        <v>41</v>
      </c>
    </row>
    <row r="39" spans="12:12">
      <c r="L39" s="18"/>
    </row>
  </sheetData>
  <sheetProtection algorithmName="SHA-512" hashValue="TrUyExInH8zJdiim+JVrEHjHIotsY78rvYI0VE4VioYPmKctsoVZ0R8DbDFlc3dz6Z7HDH8DPCr8RpGuR5UZuQ==" saltValue="flSadGAyfcT6+/gd+R4tyA==" spinCount="100000" sheet="1" objects="1" scenarios="1" autoFilter="0"/>
  <autoFilter ref="A4:E19"/>
  <dataConsolidate/>
  <phoneticPr fontId="3"/>
  <conditionalFormatting sqref="E10">
    <cfRule type="expression" dxfId="47" priority="23">
      <formula>$D$10="はい（詳細を記載）"</formula>
    </cfRule>
    <cfRule type="expression" dxfId="46" priority="4">
      <formula>$D$10="はい（詳細を記入）"</formula>
    </cfRule>
  </conditionalFormatting>
  <conditionalFormatting sqref="E5">
    <cfRule type="expression" dxfId="26" priority="26">
      <formula>$D$5="推奨環境外（補足に記入）"</formula>
    </cfRule>
  </conditionalFormatting>
  <conditionalFormatting sqref="E11">
    <cfRule type="expression" dxfId="45" priority="25">
      <formula>$D$11="特殊運用（補足に記入）"</formula>
    </cfRule>
  </conditionalFormatting>
  <conditionalFormatting sqref="E13">
    <cfRule type="expression" dxfId="44" priority="22">
      <formula>$D$13="いいえ（補足に記入）"</formula>
    </cfRule>
  </conditionalFormatting>
  <conditionalFormatting sqref="E15">
    <cfRule type="expression" dxfId="43" priority="24">
      <formula>$D$15="はい（補足に記入）"</formula>
    </cfRule>
  </conditionalFormatting>
  <conditionalFormatting sqref="E17">
    <cfRule type="expression" dxfId="42" priority="21">
      <formula>$D$17="はい（補足に記入）"</formula>
    </cfRule>
  </conditionalFormatting>
  <conditionalFormatting sqref="E18">
    <cfRule type="expression" dxfId="41" priority="20">
      <formula>$D$18="はい（補足に記入）"</formula>
    </cfRule>
  </conditionalFormatting>
  <conditionalFormatting sqref="A10:E10">
    <cfRule type="expression" dxfId="40" priority="19">
      <formula>AND($D$7&lt;&gt;"いいえ",$D$8&lt;&gt;"いいえ")</formula>
    </cfRule>
  </conditionalFormatting>
  <conditionalFormatting sqref="E14">
    <cfRule type="expression" dxfId="39" priority="17">
      <formula>IF($E$14&lt;&gt;"-",TRUE,FALSE)</formula>
    </cfRule>
  </conditionalFormatting>
  <conditionalFormatting sqref="E27">
    <cfRule type="expression" dxfId="38" priority="16">
      <formula>IF($E$27&lt;&gt;"",TRUE,FALSE)</formula>
    </cfRule>
  </conditionalFormatting>
  <conditionalFormatting sqref="C27:D27">
    <cfRule type="expression" dxfId="37" priority="15">
      <formula>IF($E$27&lt;&gt;"",TRUE,FALSE)</formula>
    </cfRule>
  </conditionalFormatting>
  <conditionalFormatting sqref="F19">
    <cfRule type="expression" dxfId="36" priority="5">
      <formula>$D$21="はい"</formula>
    </cfRule>
  </conditionalFormatting>
  <conditionalFormatting sqref="F5">
    <cfRule type="expression" dxfId="35" priority="14">
      <formula>$D$7="推奨環境外（補足に記載）"</formula>
    </cfRule>
  </conditionalFormatting>
  <conditionalFormatting sqref="F11">
    <cfRule type="expression" dxfId="34" priority="13">
      <formula>$D$13="特殊運用（補足に記載）"</formula>
    </cfRule>
  </conditionalFormatting>
  <conditionalFormatting sqref="F13">
    <cfRule type="expression" dxfId="33" priority="11">
      <formula>$D$15="いいえ（補足に記載）"</formula>
    </cfRule>
  </conditionalFormatting>
  <conditionalFormatting sqref="F17">
    <cfRule type="expression" dxfId="32" priority="10">
      <formula>$D$19="はい（補足に記載）"</formula>
    </cfRule>
  </conditionalFormatting>
  <conditionalFormatting sqref="F18">
    <cfRule type="expression" dxfId="31" priority="9">
      <formula>$D$20="はい（補足に記載）"</formula>
    </cfRule>
  </conditionalFormatting>
  <conditionalFormatting sqref="F12">
    <cfRule type="expression" dxfId="30" priority="7">
      <formula>$D$14="仮想端末"</formula>
    </cfRule>
  </conditionalFormatting>
  <conditionalFormatting sqref="F16">
    <cfRule type="expression" dxfId="29" priority="6">
      <formula>$D$18="いいえ"</formula>
    </cfRule>
  </conditionalFormatting>
  <conditionalFormatting sqref="F10">
    <cfRule type="expression" dxfId="28" priority="3">
      <formula>AND($D$7&lt;&gt;"いいえ",$D$8&lt;&gt;"いいえ")</formula>
    </cfRule>
  </conditionalFormatting>
  <conditionalFormatting sqref="F5:F19">
    <cfRule type="expression" dxfId="27" priority="2">
      <formula>F5&lt;&gt;"なし"</formula>
    </cfRule>
  </conditionalFormatting>
  <conditionalFormatting sqref="E12">
    <cfRule type="expression" dxfId="2" priority="1">
      <formula>$D$12="仮想端末"</formula>
    </cfRule>
  </conditionalFormatting>
  <dataValidations count="9">
    <dataValidation type="list" allowBlank="1" showInputMessage="1" showErrorMessage="1" sqref="D5">
      <formula1>"Windows 7,Windows 8.1,Windows 10,Windows Server 2012 R2,Windows Server 2016,推奨環境外（補足に記入）"</formula1>
    </dataValidation>
    <dataValidation type="list" allowBlank="1" showInputMessage="1" showErrorMessage="1" sqref="D6">
      <formula1>"32bit,64bit"</formula1>
    </dataValidation>
    <dataValidation type="list" allowBlank="1" showInputMessage="1" showErrorMessage="1" sqref="D16 D14 D7:D9 D19">
      <formula1>"はい,いいえ"</formula1>
    </dataValidation>
    <dataValidation type="list" allowBlank="1" showInputMessage="1" showErrorMessage="1" sqref="D11">
      <formula1>"C:\Users\(ユーザID)直下にある,特殊運用（補足に記入）"</formula1>
    </dataValidation>
    <dataValidation type="list" allowBlank="1" showInputMessage="1" showErrorMessage="1" sqref="D10">
      <formula1>"はい（詳細を記入）,いいえ"</formula1>
    </dataValidation>
    <dataValidation type="list" allowBlank="1" showInputMessage="1" showErrorMessage="1" sqref="D12">
      <formula1>"仮想端末,仮想端末(BXO),物理PC,RDS(サーバ版の場合）"</formula1>
    </dataValidation>
    <dataValidation type="list" allowBlank="1" showInputMessage="1" showErrorMessage="1" sqref="D13">
      <formula1>"はい,いいえ（補足に記入）"</formula1>
    </dataValidation>
    <dataValidation type="list" allowBlank="1" showInputMessage="1" showErrorMessage="1" sqref="D15 D17:D18">
      <formula1>"はい（補足に記入）,いいえ"</formula1>
    </dataValidation>
    <dataValidation type="list" allowBlank="1" showInputMessage="1" showErrorMessage="1" sqref="E26">
      <formula1>"通常環境,特殊環境,要詳細検証"</formula1>
    </dataValidation>
  </dataValidations>
  <printOptions horizontalCentered="1"/>
  <pageMargins left="0.55118110236220474" right="0.35433070866141736" top="0.62992125984251968" bottom="0.74803149606299213" header="0.31496062992125984" footer="0.31496062992125984"/>
  <pageSetup paperSize="9" scale="50" orientation="portrait" r:id="rId1"/>
  <headerFooter>
    <oddFooter>&amp;R© 2019 NTT DATA Corporation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2:L41"/>
  <sheetViews>
    <sheetView showGridLines="0" topLeftCell="A2" zoomScaleNormal="100" zoomScaleSheetLayoutView="100" workbookViewId="0">
      <pane ySplit="3" topLeftCell="A5" activePane="bottomLeft" state="frozen"/>
      <selection activeCell="A2" sqref="A2"/>
      <selection pane="bottomLeft" activeCell="D5" sqref="D5"/>
    </sheetView>
  </sheetViews>
  <sheetFormatPr defaultRowHeight="13.5"/>
  <cols>
    <col min="1" max="1" width="4.5" style="3" customWidth="1"/>
    <col min="2" max="2" width="8.25" customWidth="1"/>
    <col min="3" max="3" width="60.375" bestFit="1" customWidth="1"/>
    <col min="4" max="4" width="28.875" bestFit="1" customWidth="1"/>
    <col min="5" max="5" width="28.25" bestFit="1" customWidth="1"/>
    <col min="6" max="6" width="55.5" style="2" customWidth="1"/>
    <col min="7" max="7" width="3.75" hidden="1" customWidth="1"/>
    <col min="8" max="8" width="9" hidden="1" customWidth="1"/>
    <col min="9" max="9" width="9" customWidth="1"/>
  </cols>
  <sheetData>
    <row r="2" spans="1:11" ht="17.25">
      <c r="A2" s="1" t="s">
        <v>46</v>
      </c>
    </row>
    <row r="3" spans="1:11" ht="14.25" thickBot="1">
      <c r="F3" s="31" t="s">
        <v>112</v>
      </c>
    </row>
    <row r="4" spans="1:11" ht="30.75" customHeight="1" thickBot="1">
      <c r="A4" s="4" t="s">
        <v>0</v>
      </c>
      <c r="B4" s="5" t="s">
        <v>1</v>
      </c>
      <c r="C4" s="6" t="s">
        <v>2</v>
      </c>
      <c r="D4" s="7" t="s">
        <v>3</v>
      </c>
      <c r="E4" s="7" t="s">
        <v>4</v>
      </c>
      <c r="F4" s="81" t="s">
        <v>116</v>
      </c>
      <c r="G4" s="3" t="s">
        <v>5</v>
      </c>
    </row>
    <row r="5" spans="1:11" ht="60" customHeight="1" thickTop="1">
      <c r="A5" s="8" t="s">
        <v>6</v>
      </c>
      <c r="B5" s="9" t="s">
        <v>7</v>
      </c>
      <c r="C5" s="32" t="s">
        <v>44</v>
      </c>
      <c r="D5" s="11"/>
      <c r="E5" s="63" t="s">
        <v>97</v>
      </c>
      <c r="F5" s="70" t="s">
        <v>115</v>
      </c>
      <c r="G5" s="3" t="str">
        <f>IF(D5="","",IF(D5="推奨環境外（補足に記入）","V","-"))</f>
        <v/>
      </c>
    </row>
    <row r="6" spans="1:11" ht="60" customHeight="1">
      <c r="A6" s="8" t="s">
        <v>8</v>
      </c>
      <c r="B6" s="9" t="s">
        <v>9</v>
      </c>
      <c r="C6" s="10" t="s">
        <v>10</v>
      </c>
      <c r="D6" s="11"/>
      <c r="E6" s="61" t="s">
        <v>11</v>
      </c>
      <c r="F6" s="70" t="s">
        <v>115</v>
      </c>
      <c r="G6" s="3"/>
    </row>
    <row r="7" spans="1:11" ht="60" customHeight="1">
      <c r="A7" s="12" t="s">
        <v>12</v>
      </c>
      <c r="B7" s="13" t="s">
        <v>13</v>
      </c>
      <c r="C7" s="14" t="s">
        <v>14</v>
      </c>
      <c r="D7" s="15"/>
      <c r="E7" s="61" t="s">
        <v>11</v>
      </c>
      <c r="F7" s="70" t="s">
        <v>115</v>
      </c>
      <c r="G7" s="3" t="str">
        <f>IF(D7="","",IF(D7="いいえ","Z","-"))</f>
        <v/>
      </c>
    </row>
    <row r="8" spans="1:11" ht="135">
      <c r="A8" s="12" t="s">
        <v>15</v>
      </c>
      <c r="B8" s="16" t="s">
        <v>13</v>
      </c>
      <c r="C8" s="17" t="s">
        <v>102</v>
      </c>
      <c r="D8" s="15"/>
      <c r="E8" s="62" t="s">
        <v>103</v>
      </c>
      <c r="F8" s="70" t="s">
        <v>115</v>
      </c>
      <c r="G8" s="3" t="str">
        <f>IF(D8="","",IF(D8="いいえ","Z","-"))</f>
        <v/>
      </c>
      <c r="K8" s="18"/>
    </row>
    <row r="9" spans="1:11" ht="60" customHeight="1">
      <c r="A9" s="12" t="s">
        <v>16</v>
      </c>
      <c r="B9" s="16" t="s">
        <v>13</v>
      </c>
      <c r="C9" s="19" t="s">
        <v>17</v>
      </c>
      <c r="D9" s="15"/>
      <c r="E9" s="62" t="s">
        <v>104</v>
      </c>
      <c r="F9" s="70" t="s">
        <v>115</v>
      </c>
      <c r="G9" s="3"/>
    </row>
    <row r="10" spans="1:11" ht="60" customHeight="1">
      <c r="A10" s="12" t="s">
        <v>18</v>
      </c>
      <c r="B10" s="16" t="s">
        <v>13</v>
      </c>
      <c r="C10" s="20" t="s">
        <v>42</v>
      </c>
      <c r="D10" s="15"/>
      <c r="E10" s="62" t="s">
        <v>98</v>
      </c>
      <c r="F10" s="78" t="str">
        <f>IF(D10="いいえ",★要事前検証時の確認内容★!E5,"なし")</f>
        <v>なし</v>
      </c>
      <c r="G10" s="3" t="str">
        <f>IF(OR(AND(D7="はい",D8="はい"),D10=""),"",IF(D10="いいえ","V","Z"))</f>
        <v/>
      </c>
    </row>
    <row r="11" spans="1:11" ht="60" customHeight="1">
      <c r="A11" s="21" t="s">
        <v>19</v>
      </c>
      <c r="B11" s="16" t="s">
        <v>20</v>
      </c>
      <c r="C11" s="22" t="s">
        <v>21</v>
      </c>
      <c r="D11" s="15"/>
      <c r="E11" s="62" t="s">
        <v>96</v>
      </c>
      <c r="F11" s="73" t="str">
        <f>IF(D11="特殊運用（補足に記入）",★要事前検証時の確認内容★!E6,"なし")</f>
        <v>なし</v>
      </c>
      <c r="G11" s="3" t="str">
        <f>IF(D11="","",IF(D11="特殊運用（補足に記入）","V","-"))</f>
        <v/>
      </c>
    </row>
    <row r="12" spans="1:11" ht="241.5" customHeight="1">
      <c r="A12" s="21" t="s">
        <v>22</v>
      </c>
      <c r="B12" s="16" t="s">
        <v>20</v>
      </c>
      <c r="C12" s="23" t="s">
        <v>23</v>
      </c>
      <c r="D12" s="15"/>
      <c r="E12" s="62" t="s">
        <v>120</v>
      </c>
      <c r="F12" s="74" t="str">
        <f>IF(D12="仮想端末",★要事前検証時の確認内容★!E7,"なし")</f>
        <v>なし</v>
      </c>
      <c r="G12" s="3" t="str">
        <f>IF(D12="","",IF(D12="仮想端末","V","-"))</f>
        <v/>
      </c>
    </row>
    <row r="13" spans="1:11" ht="60" customHeight="1">
      <c r="A13" s="21" t="s">
        <v>24</v>
      </c>
      <c r="B13" s="16" t="s">
        <v>20</v>
      </c>
      <c r="C13" s="17" t="s">
        <v>25</v>
      </c>
      <c r="D13" s="15"/>
      <c r="E13" s="62" t="s">
        <v>99</v>
      </c>
      <c r="F13" s="73" t="str">
        <f>IF(D13="いいえ（補足に記入）",★要事前検証時の確認内容★!E8,"なし")</f>
        <v>なし</v>
      </c>
      <c r="G13" s="3" t="str">
        <f>IF(D13="","",IF(D13="いいえ（補足に記入）","V","-"))</f>
        <v/>
      </c>
      <c r="K13" s="18"/>
    </row>
    <row r="14" spans="1:11" ht="60" customHeight="1">
      <c r="A14" s="21" t="s">
        <v>26</v>
      </c>
      <c r="B14" s="16" t="s">
        <v>20</v>
      </c>
      <c r="C14" s="17" t="s">
        <v>27</v>
      </c>
      <c r="D14" s="15"/>
      <c r="E14" s="61" t="str">
        <f>IF($D$14="はい",IF($E$24="通常環境",Sheet1!$A$1,"-"),"-")</f>
        <v>-</v>
      </c>
      <c r="F14" s="70" t="s">
        <v>115</v>
      </c>
      <c r="G14" s="3"/>
      <c r="K14" s="18"/>
    </row>
    <row r="15" spans="1:11" ht="60" customHeight="1">
      <c r="A15" s="21" t="s">
        <v>28</v>
      </c>
      <c r="B15" s="16" t="s">
        <v>29</v>
      </c>
      <c r="C15" s="17" t="s">
        <v>30</v>
      </c>
      <c r="D15" s="15"/>
      <c r="E15" s="62" t="s">
        <v>100</v>
      </c>
      <c r="F15" s="70" t="s">
        <v>115</v>
      </c>
      <c r="G15" s="3"/>
    </row>
    <row r="16" spans="1:11" ht="60" customHeight="1">
      <c r="A16" s="21" t="s">
        <v>31</v>
      </c>
      <c r="B16" s="16" t="s">
        <v>29</v>
      </c>
      <c r="C16" s="17" t="s">
        <v>32</v>
      </c>
      <c r="D16" s="15"/>
      <c r="E16" s="61" t="s">
        <v>11</v>
      </c>
      <c r="F16" s="73" t="str">
        <f>IF(D16="いいえ",★要事前検証時の確認内容★!E9,"なし")</f>
        <v>なし</v>
      </c>
      <c r="G16" s="3" t="str">
        <f>IF(D16="","",IF(D16="いいえ","V","-"))</f>
        <v/>
      </c>
    </row>
    <row r="17" spans="1:12" ht="60" customHeight="1">
      <c r="A17" s="21" t="s">
        <v>33</v>
      </c>
      <c r="B17" s="16" t="s">
        <v>29</v>
      </c>
      <c r="C17" s="17" t="s">
        <v>105</v>
      </c>
      <c r="D17" s="15"/>
      <c r="E17" s="62" t="s">
        <v>101</v>
      </c>
      <c r="F17" s="73" t="str">
        <f>IF(D17="はい（補足に記入）",★要事前検証時の確認内容★!E10,"なし")</f>
        <v>なし</v>
      </c>
      <c r="G17" s="3" t="str">
        <f>IF(D17="","",IF(D17="はい（補足に記入）","V","-"))</f>
        <v/>
      </c>
    </row>
    <row r="18" spans="1:12" ht="60" customHeight="1">
      <c r="A18" s="21" t="s">
        <v>34</v>
      </c>
      <c r="B18" s="16" t="s">
        <v>29</v>
      </c>
      <c r="C18" s="17" t="s">
        <v>35</v>
      </c>
      <c r="D18" s="15"/>
      <c r="E18" s="62" t="s">
        <v>100</v>
      </c>
      <c r="F18" s="73" t="str">
        <f>IF(D18="はい（補足に記入）",★要事前検証時の確認内容★!E11,"なし")</f>
        <v>なし</v>
      </c>
      <c r="G18" s="3" t="str">
        <f>IF(D18="","",IF(D18="はい（補足に記入）","V","-"))</f>
        <v/>
      </c>
    </row>
    <row r="19" spans="1:12" ht="75" customHeight="1">
      <c r="A19" s="21" t="s">
        <v>36</v>
      </c>
      <c r="B19" s="16" t="s">
        <v>29</v>
      </c>
      <c r="C19" s="17" t="s">
        <v>37</v>
      </c>
      <c r="D19" s="15"/>
      <c r="E19" s="65" t="s">
        <v>38</v>
      </c>
      <c r="F19" s="74" t="str">
        <f>IF(D19="はい",★要事前検証時の確認内容★!E12,"なし")</f>
        <v>なし</v>
      </c>
      <c r="G19" s="3" t="str">
        <f>IF(D19="","",IF(D19="はい","V","-"))</f>
        <v/>
      </c>
    </row>
    <row r="20" spans="1:12" ht="121.5" customHeight="1" thickBot="1">
      <c r="A20" s="38" t="s">
        <v>47</v>
      </c>
      <c r="B20" s="39" t="s">
        <v>56</v>
      </c>
      <c r="C20" s="40" t="s">
        <v>48</v>
      </c>
      <c r="D20" s="41"/>
      <c r="E20" s="66" t="s">
        <v>108</v>
      </c>
      <c r="F20" s="83" t="str">
        <f>IF(D20="かかっている",★要事前検証時の確認内容★!E13,"なし")</f>
        <v>なし</v>
      </c>
      <c r="G20" s="3" t="str">
        <f>IF(D20="","",IF(D20="かかっている","V","-"))</f>
        <v/>
      </c>
    </row>
    <row r="21" spans="1:12">
      <c r="L21" s="18"/>
    </row>
    <row r="22" spans="1:12">
      <c r="L22" s="18"/>
    </row>
    <row r="23" spans="1:12" ht="27" customHeight="1">
      <c r="E23" s="28" t="s">
        <v>39</v>
      </c>
      <c r="H23" t="str">
        <f>G5&amp;G7&amp;G8&amp;G9&amp;G10&amp;G11&amp;G12&amp;G13&amp;G14&amp;G15&amp;G16&amp;G17&amp;G18&amp;G19&amp;G20</f>
        <v/>
      </c>
      <c r="K23" s="18"/>
    </row>
    <row r="24" spans="1:12" ht="44.25" customHeight="1">
      <c r="E24" s="29" t="str">
        <f>IF(H23="","",IF(COUNTIF(H23,"*V*"),"要事前検証",IF(COUNTIF(H23,"*Z*"),"特殊環境","通常環境")))</f>
        <v/>
      </c>
      <c r="K24" s="18"/>
    </row>
    <row r="25" spans="1:12">
      <c r="C25" s="2"/>
      <c r="L25" s="18"/>
    </row>
    <row r="26" spans="1:12" ht="27" customHeight="1">
      <c r="E26" s="28" t="s">
        <v>43</v>
      </c>
      <c r="L26" s="18"/>
    </row>
    <row r="27" spans="1:12" ht="44.25" customHeight="1">
      <c r="E27" s="30"/>
      <c r="L27" s="18"/>
    </row>
    <row r="28" spans="1:12">
      <c r="C28" s="58"/>
      <c r="D28" s="58"/>
      <c r="E28" s="58" t="str">
        <f>IF($D$14="はい",IF($E$27="通常環境",Sheet1!$A$1,""),"")</f>
        <v/>
      </c>
      <c r="L28" s="18" t="s">
        <v>40</v>
      </c>
    </row>
    <row r="29" spans="1:12">
      <c r="L29" s="18"/>
    </row>
    <row r="30" spans="1:12">
      <c r="L30" s="18"/>
    </row>
    <row r="31" spans="1:12">
      <c r="L31" s="18"/>
    </row>
    <row r="32" spans="1:12">
      <c r="L32" s="18"/>
    </row>
    <row r="33" spans="12:12">
      <c r="L33" s="18"/>
    </row>
    <row r="34" spans="12:12">
      <c r="L34" s="18"/>
    </row>
    <row r="35" spans="12:12">
      <c r="L35" s="18"/>
    </row>
    <row r="36" spans="12:12">
      <c r="L36" s="18"/>
    </row>
    <row r="37" spans="12:12">
      <c r="L37" s="18"/>
    </row>
    <row r="38" spans="12:12">
      <c r="L38" s="18"/>
    </row>
    <row r="39" spans="12:12">
      <c r="L39" s="18"/>
    </row>
    <row r="40" spans="12:12">
      <c r="L40" s="18" t="s">
        <v>41</v>
      </c>
    </row>
    <row r="41" spans="12:12">
      <c r="L41" s="18"/>
    </row>
  </sheetData>
  <sheetProtection algorithmName="SHA-512" hashValue="ei8UcwSa0SDjcSv04R8Nohc49uFzvtbRbMGH6TQlJCS/b1g1KlnCTBjg6J8uOSDN6SV9B+OR21N4ToFRor5Haw==" saltValue="tYHFjp9rr7H90GYfHN9UfA==" spinCount="100000" sheet="1" objects="1" scenarios="1" autoFilter="0"/>
  <autoFilter ref="A4:E19"/>
  <dataConsolidate/>
  <phoneticPr fontId="3"/>
  <conditionalFormatting sqref="E10">
    <cfRule type="expression" dxfId="25" priority="24">
      <formula>$D$10="はい（詳細を記入）"</formula>
    </cfRule>
  </conditionalFormatting>
  <conditionalFormatting sqref="E5">
    <cfRule type="expression" dxfId="24" priority="27">
      <formula>$D$5="推奨環境外（補足に記入）"</formula>
    </cfRule>
  </conditionalFormatting>
  <conditionalFormatting sqref="E11">
    <cfRule type="expression" dxfId="23" priority="26">
      <formula>$D$11="特殊運用（補足に記入）"</formula>
    </cfRule>
  </conditionalFormatting>
  <conditionalFormatting sqref="E13">
    <cfRule type="expression" dxfId="22" priority="23">
      <formula>$D$13="いいえ（補足に記入）"</formula>
    </cfRule>
  </conditionalFormatting>
  <conditionalFormatting sqref="E15">
    <cfRule type="expression" dxfId="21" priority="25">
      <formula>$D$15="はい（補足に記入）"</formula>
    </cfRule>
  </conditionalFormatting>
  <conditionalFormatting sqref="E17">
    <cfRule type="expression" dxfId="20" priority="22">
      <formula>$D$17="はい（補足に記入）"</formula>
    </cfRule>
  </conditionalFormatting>
  <conditionalFormatting sqref="E18">
    <cfRule type="expression" dxfId="3" priority="21">
      <formula>$D$18="はい（補足に記入）"</formula>
    </cfRule>
  </conditionalFormatting>
  <conditionalFormatting sqref="A10:E10">
    <cfRule type="expression" dxfId="19" priority="20">
      <formula>AND($D$7&lt;&gt;"いいえ",$D$8&lt;&gt;"いいえ")</formula>
    </cfRule>
  </conditionalFormatting>
  <conditionalFormatting sqref="E28">
    <cfRule type="expression" dxfId="18" priority="18">
      <formula>IF($E$28&lt;&gt;"",TRUE,FALSE)</formula>
    </cfRule>
  </conditionalFormatting>
  <conditionalFormatting sqref="C28:D28">
    <cfRule type="expression" dxfId="17" priority="16">
      <formula>IF($E$28&lt;&gt;"",TRUE,FALSE)</formula>
    </cfRule>
  </conditionalFormatting>
  <conditionalFormatting sqref="E14">
    <cfRule type="expression" dxfId="16" priority="15">
      <formula>IF($E$14&lt;&gt;"-",TRUE,FALSE)</formula>
    </cfRule>
  </conditionalFormatting>
  <conditionalFormatting sqref="F11">
    <cfRule type="expression" dxfId="15" priority="14">
      <formula>$D$13="特殊運用（補足に記載）"</formula>
    </cfRule>
  </conditionalFormatting>
  <conditionalFormatting sqref="F12">
    <cfRule type="expression" dxfId="14" priority="12">
      <formula>$D$14="仮想端末"</formula>
    </cfRule>
  </conditionalFormatting>
  <conditionalFormatting sqref="F13">
    <cfRule type="expression" dxfId="13" priority="11">
      <formula>$D$15="いいえ（補足に記載）"</formula>
    </cfRule>
  </conditionalFormatting>
  <conditionalFormatting sqref="F16">
    <cfRule type="expression" dxfId="12" priority="10">
      <formula>$D$18="いいえ"</formula>
    </cfRule>
  </conditionalFormatting>
  <conditionalFormatting sqref="F17">
    <cfRule type="expression" dxfId="11" priority="9">
      <formula>$D$19="はい（補足に記載）"</formula>
    </cfRule>
  </conditionalFormatting>
  <conditionalFormatting sqref="F18">
    <cfRule type="expression" dxfId="10" priority="8">
      <formula>$D$20="はい（補足に記載）"</formula>
    </cfRule>
  </conditionalFormatting>
  <conditionalFormatting sqref="F19">
    <cfRule type="expression" dxfId="9" priority="7">
      <formula>$D$21="はい"</formula>
    </cfRule>
  </conditionalFormatting>
  <conditionalFormatting sqref="F20">
    <cfRule type="expression" dxfId="8" priority="6">
      <formula>$D$22="かかっている"</formula>
    </cfRule>
  </conditionalFormatting>
  <conditionalFormatting sqref="F10">
    <cfRule type="expression" dxfId="7" priority="4">
      <formula>$D$10="はい（詳細を記載）"</formula>
    </cfRule>
  </conditionalFormatting>
  <conditionalFormatting sqref="F10">
    <cfRule type="expression" dxfId="6" priority="3">
      <formula>AND($D$7&lt;&gt;"いいえ",$D$8&lt;&gt;"いいえ")</formula>
    </cfRule>
  </conditionalFormatting>
  <conditionalFormatting sqref="F5:F20">
    <cfRule type="expression" dxfId="5" priority="2">
      <formula>F5&lt;&gt;"なし"</formula>
    </cfRule>
  </conditionalFormatting>
  <conditionalFormatting sqref="E12">
    <cfRule type="expression" dxfId="4" priority="1">
      <formula>$D$12="仮想端末"</formula>
    </cfRule>
  </conditionalFormatting>
  <dataValidations count="10">
    <dataValidation type="list" allowBlank="1" showInputMessage="1" showErrorMessage="1" sqref="E27">
      <formula1>"通常環境,特殊環境,要詳細検証"</formula1>
    </dataValidation>
    <dataValidation type="list" allowBlank="1" showInputMessage="1" showErrorMessage="1" sqref="D15 D17:D18">
      <formula1>"はい（補足に記入）,いいえ"</formula1>
    </dataValidation>
    <dataValidation type="list" allowBlank="1" showInputMessage="1" showErrorMessage="1" sqref="D13">
      <formula1>"はい,いいえ（補足に記入）"</formula1>
    </dataValidation>
    <dataValidation type="list" allowBlank="1" showInputMessage="1" showErrorMessage="1" sqref="D12">
      <formula1>"仮想端末,仮想端末(BXO),物理PC,RDS(サーバ版の場合）"</formula1>
    </dataValidation>
    <dataValidation type="list" allowBlank="1" showInputMessage="1" showErrorMessage="1" sqref="D10">
      <formula1>"はい（詳細を記入）,いいえ"</formula1>
    </dataValidation>
    <dataValidation type="list" allowBlank="1" showInputMessage="1" showErrorMessage="1" sqref="D11">
      <formula1>"C:\Users\(ユーザID)直下にある,特殊運用（補足に記入）"</formula1>
    </dataValidation>
    <dataValidation type="list" allowBlank="1" showInputMessage="1" showErrorMessage="1" sqref="D16 D14 D7:D9 D19">
      <formula1>"はい,いいえ"</formula1>
    </dataValidation>
    <dataValidation type="list" allowBlank="1" showInputMessage="1" showErrorMessage="1" sqref="D6">
      <formula1>"32bit,64bit"</formula1>
    </dataValidation>
    <dataValidation type="list" allowBlank="1" showInputMessage="1" showErrorMessage="1" sqref="D5">
      <formula1>"Windows 7,Windows 8.1,Windows 10,Windows Server 2012 R2,Windows Server 2016,推奨環境外（補足に記入）"</formula1>
    </dataValidation>
    <dataValidation type="list" allowBlank="1" showInputMessage="1" showErrorMessage="1" sqref="D20">
      <formula1>"かかっている,かかっていない"</formula1>
    </dataValidation>
  </dataValidations>
  <printOptions horizontalCentered="1"/>
  <pageMargins left="0.23622047244094491" right="0.23622047244094491" top="0.74803149606299213" bottom="0.74803149606299213" header="0.31496062992125984" footer="0.31496062992125984"/>
  <pageSetup paperSize="9" scale="55" orientation="portrait" r:id="rId1"/>
  <headerFooter>
    <oddFooter>&amp;R© 2019 NTT DATA Corporation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2:L29"/>
  <sheetViews>
    <sheetView showGridLines="0" topLeftCell="A2" zoomScaleNormal="100" zoomScaleSheetLayoutView="100" workbookViewId="0">
      <pane ySplit="3" topLeftCell="A5" activePane="bottomLeft" state="frozen"/>
      <selection activeCell="A2" sqref="A2"/>
      <selection pane="bottomLeft" activeCell="D5" sqref="D5"/>
    </sheetView>
  </sheetViews>
  <sheetFormatPr defaultRowHeight="13.5"/>
  <cols>
    <col min="1" max="1" width="4.5" style="3" customWidth="1"/>
    <col min="2" max="2" width="8.25" customWidth="1"/>
    <col min="3" max="3" width="60.375" bestFit="1" customWidth="1"/>
    <col min="4" max="4" width="28.875" bestFit="1" customWidth="1"/>
    <col min="5" max="5" width="28.25" bestFit="1" customWidth="1"/>
    <col min="6" max="6" width="55.375" style="2" customWidth="1"/>
    <col min="7" max="7" width="3.75" hidden="1" customWidth="1"/>
    <col min="8" max="8" width="9" hidden="1" customWidth="1"/>
    <col min="9" max="9" width="9" customWidth="1"/>
  </cols>
  <sheetData>
    <row r="2" spans="1:12" ht="17.25">
      <c r="A2" s="1" t="s">
        <v>49</v>
      </c>
    </row>
    <row r="3" spans="1:12" ht="14.25" thickBot="1">
      <c r="F3" s="31" t="s">
        <v>112</v>
      </c>
    </row>
    <row r="4" spans="1:12" ht="30.75" customHeight="1" thickBot="1">
      <c r="A4" s="4" t="s">
        <v>0</v>
      </c>
      <c r="B4" s="5" t="s">
        <v>1</v>
      </c>
      <c r="C4" s="6" t="s">
        <v>2</v>
      </c>
      <c r="D4" s="7" t="s">
        <v>3</v>
      </c>
      <c r="E4" s="7" t="s">
        <v>4</v>
      </c>
      <c r="F4" s="81" t="s">
        <v>117</v>
      </c>
      <c r="G4" s="3" t="s">
        <v>5</v>
      </c>
    </row>
    <row r="5" spans="1:12" ht="80.099999999999994" customHeight="1" thickTop="1">
      <c r="A5" s="8" t="s">
        <v>6</v>
      </c>
      <c r="B5" s="33" t="s">
        <v>50</v>
      </c>
      <c r="C5" s="32" t="s">
        <v>51</v>
      </c>
      <c r="D5" s="15"/>
      <c r="E5" s="67" t="s">
        <v>38</v>
      </c>
      <c r="F5" s="75" t="str">
        <f>IF(D5="仮想PC",★要事前検証時の確認内容★!E14,"なし")</f>
        <v>なし</v>
      </c>
      <c r="G5" s="3" t="str">
        <f>IF(D5="","",IF(D5="仮想PC","V","-"))</f>
        <v/>
      </c>
      <c r="H5" s="35"/>
    </row>
    <row r="6" spans="1:12" ht="80.099999999999994" customHeight="1">
      <c r="A6" s="8" t="s">
        <v>8</v>
      </c>
      <c r="B6" s="33" t="s">
        <v>50</v>
      </c>
      <c r="C6" s="84" t="s">
        <v>118</v>
      </c>
      <c r="D6" s="15"/>
      <c r="E6" s="62" t="s">
        <v>110</v>
      </c>
      <c r="F6" s="76" t="str">
        <f>IF(D6="いいえ",★要事前検証時の確認内容★!E15,"なし")</f>
        <v>なし</v>
      </c>
      <c r="G6" s="3" t="str">
        <f>IF(D6="","",IF(D6="いいえ","Z","-"))</f>
        <v/>
      </c>
      <c r="H6" s="35"/>
    </row>
    <row r="7" spans="1:12" ht="80.099999999999994" customHeight="1">
      <c r="A7" s="12" t="s">
        <v>53</v>
      </c>
      <c r="B7" s="33" t="s">
        <v>50</v>
      </c>
      <c r="C7" s="84" t="s">
        <v>119</v>
      </c>
      <c r="D7" s="15"/>
      <c r="E7" s="62" t="s">
        <v>111</v>
      </c>
      <c r="F7" s="76" t="str">
        <f>IF(D7="いいえ",★要事前検証時の確認内容★!E16,"なし")</f>
        <v>なし</v>
      </c>
      <c r="G7" s="3" t="str">
        <f>IF(D7="","",IF(D7="いいえ","Z","-"))</f>
        <v/>
      </c>
      <c r="H7" s="35"/>
    </row>
    <row r="8" spans="1:12" ht="138" customHeight="1">
      <c r="A8" s="12" t="s">
        <v>55</v>
      </c>
      <c r="B8" s="34" t="s">
        <v>56</v>
      </c>
      <c r="C8" s="17" t="s">
        <v>59</v>
      </c>
      <c r="D8" s="15"/>
      <c r="E8" s="68" t="s">
        <v>109</v>
      </c>
      <c r="F8" s="77" t="str">
        <f>IF(D8="かかっている",★要事前検証時の確認内容★!E17,"なし")</f>
        <v>なし</v>
      </c>
      <c r="G8" s="3" t="str">
        <f>IF(D8="","",IF(D8="かかっている","V","-"))</f>
        <v/>
      </c>
      <c r="H8" s="35"/>
      <c r="K8" s="18"/>
    </row>
    <row r="9" spans="1:12">
      <c r="L9" s="18"/>
    </row>
    <row r="10" spans="1:12">
      <c r="C10" t="s">
        <v>57</v>
      </c>
      <c r="H10" s="36"/>
      <c r="L10" s="18"/>
    </row>
    <row r="11" spans="1:12" ht="27" customHeight="1">
      <c r="E11" s="28" t="s">
        <v>39</v>
      </c>
      <c r="H11" t="str">
        <f>G5&amp;G6&amp;G7&amp;G8</f>
        <v/>
      </c>
      <c r="K11" s="18"/>
    </row>
    <row r="12" spans="1:12" ht="44.25" customHeight="1">
      <c r="C12" s="37" t="s">
        <v>58</v>
      </c>
      <c r="E12" s="29" t="str">
        <f>IF(H11="","",IF(COUNTIF(H11,"*Z*"),"適用困難",IF(COUNTIF(H11,"*V*"),"要事前検証","適用可")))</f>
        <v/>
      </c>
      <c r="K12" s="18"/>
    </row>
    <row r="13" spans="1:12">
      <c r="C13" s="2"/>
      <c r="L13" s="18"/>
    </row>
    <row r="14" spans="1:12" ht="27" customHeight="1">
      <c r="E14" s="28" t="s">
        <v>43</v>
      </c>
      <c r="L14" s="18"/>
    </row>
    <row r="15" spans="1:12" ht="44.25" customHeight="1">
      <c r="E15" s="30"/>
      <c r="L15" s="18"/>
    </row>
    <row r="16" spans="1:12">
      <c r="L16" s="18" t="s">
        <v>40</v>
      </c>
    </row>
    <row r="17" spans="12:12">
      <c r="L17" s="18"/>
    </row>
    <row r="18" spans="12:12">
      <c r="L18" s="18"/>
    </row>
    <row r="19" spans="12:12">
      <c r="L19" s="18"/>
    </row>
    <row r="20" spans="12:12">
      <c r="L20" s="18"/>
    </row>
    <row r="21" spans="12:12">
      <c r="L21" s="18"/>
    </row>
    <row r="22" spans="12:12">
      <c r="L22" s="18"/>
    </row>
    <row r="23" spans="12:12">
      <c r="L23" s="18"/>
    </row>
    <row r="24" spans="12:12">
      <c r="L24" s="18"/>
    </row>
    <row r="25" spans="12:12">
      <c r="L25" s="18"/>
    </row>
    <row r="26" spans="12:12">
      <c r="L26" s="18"/>
    </row>
    <row r="27" spans="12:12">
      <c r="L27" s="18"/>
    </row>
    <row r="28" spans="12:12">
      <c r="L28" s="18" t="s">
        <v>41</v>
      </c>
    </row>
    <row r="29" spans="12:12">
      <c r="L29" s="18"/>
    </row>
  </sheetData>
  <sheetProtection algorithmName="SHA-512" hashValue="gRXQbAIVbgdauJapohMabhcjqcPcwPljTue1OUvUzeYgkIC4DEcz9LdZhOnGoWTDoaOOCOHE2VdOIRQElscLDA==" saltValue="7t1ZrMhnnNW7iqyCKplyww==" spinCount="100000" sheet="1" objects="1" scenarios="1" autoFilter="0"/>
  <autoFilter ref="A4:E8"/>
  <dataConsolidate/>
  <phoneticPr fontId="3"/>
  <conditionalFormatting sqref="E5">
    <cfRule type="expression" dxfId="57" priority="15">
      <formula>$D$5="推奨環境外（補足に記載）"</formula>
    </cfRule>
  </conditionalFormatting>
  <conditionalFormatting sqref="D6:D8">
    <cfRule type="expression" dxfId="56" priority="7">
      <formula>"IF(D5,""物理PC"")"</formula>
    </cfRule>
  </conditionalFormatting>
  <conditionalFormatting sqref="F5">
    <cfRule type="expression" dxfId="55" priority="6">
      <formula>$D$7="仮想PC"</formula>
    </cfRule>
  </conditionalFormatting>
  <conditionalFormatting sqref="F6">
    <cfRule type="expression" dxfId="54" priority="5">
      <formula>$D$8="いいえ"</formula>
    </cfRule>
  </conditionalFormatting>
  <conditionalFormatting sqref="F7">
    <cfRule type="expression" dxfId="53" priority="4">
      <formula>$D$9="いいえ"</formula>
    </cfRule>
  </conditionalFormatting>
  <conditionalFormatting sqref="F8">
    <cfRule type="expression" dxfId="52" priority="3">
      <formula>$D$10="かかっている"</formula>
    </cfRule>
  </conditionalFormatting>
  <conditionalFormatting sqref="F5:F8">
    <cfRule type="expression" dxfId="1" priority="2">
      <formula>F5&lt;&gt;"なし"</formula>
    </cfRule>
  </conditionalFormatting>
  <conditionalFormatting sqref="A6:F7">
    <cfRule type="expression" dxfId="0" priority="1">
      <formula>$D$5&lt;&gt;"仮想PC"</formula>
    </cfRule>
  </conditionalFormatting>
  <dataValidations count="4">
    <dataValidation type="list" allowBlank="1" showInputMessage="1" showErrorMessage="1" sqref="D6:D7">
      <formula1>"はい,いいえ"</formula1>
    </dataValidation>
    <dataValidation type="list" allowBlank="1" showInputMessage="1" showErrorMessage="1" sqref="E15">
      <formula1>"適用可,要詳細検証,適用困難"</formula1>
    </dataValidation>
    <dataValidation type="list" allowBlank="1" showInputMessage="1" showErrorMessage="1" sqref="D5">
      <formula1>"物理PC,仮想PC"</formula1>
    </dataValidation>
    <dataValidation type="list" allowBlank="1" showInputMessage="1" showErrorMessage="1" sqref="D8">
      <formula1>"かかっている,かかっていない"</formula1>
    </dataValidation>
  </dataValidations>
  <printOptions horizontalCentered="1"/>
  <pageMargins left="0.23622047244094491" right="0.23622047244094491" top="0.74803149606299213" bottom="0.74803149606299213" header="0.31496062992125984" footer="0.31496062992125984"/>
  <pageSetup paperSize="9" scale="55" orientation="portrait" r:id="rId1"/>
  <headerFooter>
    <oddFooter>&amp;R© 2019 NTT DATA Corporation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E17"/>
  <sheetViews>
    <sheetView showGridLines="0" zoomScaleNormal="100" workbookViewId="0">
      <pane xSplit="1" ySplit="4" topLeftCell="B14" activePane="bottomRight" state="frozen"/>
      <selection pane="topRight" activeCell="B1" sqref="B1"/>
      <selection pane="bottomLeft" activeCell="A5" sqref="A5"/>
      <selection pane="bottomRight" activeCell="C17" sqref="C17"/>
    </sheetView>
  </sheetViews>
  <sheetFormatPr defaultRowHeight="13.5"/>
  <cols>
    <col min="1" max="1" width="9" customWidth="1"/>
    <col min="2" max="2" width="4.5" customWidth="1"/>
    <col min="3" max="3" width="60.375" customWidth="1"/>
    <col min="4" max="4" width="18.875" bestFit="1" customWidth="1"/>
    <col min="5" max="5" width="61.25" bestFit="1" customWidth="1"/>
  </cols>
  <sheetData>
    <row r="1" spans="1:5" ht="17.25">
      <c r="B1" s="42" t="s">
        <v>90</v>
      </c>
    </row>
    <row r="2" spans="1:5">
      <c r="B2" t="s">
        <v>91</v>
      </c>
    </row>
    <row r="3" spans="1:5" ht="14.25" thickBot="1"/>
    <row r="4" spans="1:5" ht="14.25" thickBot="1">
      <c r="B4" s="4" t="s">
        <v>0</v>
      </c>
      <c r="C4" s="6" t="s">
        <v>2</v>
      </c>
      <c r="D4" s="48" t="s">
        <v>3</v>
      </c>
      <c r="E4" s="49" t="s">
        <v>87</v>
      </c>
    </row>
    <row r="5" spans="1:5" ht="69.95" customHeight="1" thickTop="1" thickBot="1">
      <c r="A5" s="79" t="s">
        <v>88</v>
      </c>
      <c r="B5" s="12" t="s">
        <v>18</v>
      </c>
      <c r="C5" s="43" t="s">
        <v>60</v>
      </c>
      <c r="D5" s="50" t="s">
        <v>61</v>
      </c>
      <c r="E5" s="51" t="s">
        <v>84</v>
      </c>
    </row>
    <row r="6" spans="1:5" ht="69.95" customHeight="1" thickBot="1">
      <c r="A6" s="79"/>
      <c r="B6" s="21" t="s">
        <v>19</v>
      </c>
      <c r="C6" s="22" t="s">
        <v>21</v>
      </c>
      <c r="D6" s="50" t="s">
        <v>62</v>
      </c>
      <c r="E6" s="51" t="s">
        <v>63</v>
      </c>
    </row>
    <row r="7" spans="1:5" ht="255" customHeight="1" thickBot="1">
      <c r="A7" s="79"/>
      <c r="B7" s="21" t="s">
        <v>22</v>
      </c>
      <c r="C7" s="23" t="s">
        <v>23</v>
      </c>
      <c r="D7" s="50" t="s">
        <v>64</v>
      </c>
      <c r="E7" s="51" t="s">
        <v>82</v>
      </c>
    </row>
    <row r="8" spans="1:5" ht="69.95" customHeight="1" thickBot="1">
      <c r="A8" s="79"/>
      <c r="B8" s="21" t="s">
        <v>24</v>
      </c>
      <c r="C8" s="17" t="s">
        <v>25</v>
      </c>
      <c r="D8" s="50" t="s">
        <v>65</v>
      </c>
      <c r="E8" s="51" t="s">
        <v>83</v>
      </c>
    </row>
    <row r="9" spans="1:5" ht="69.95" customHeight="1" thickBot="1">
      <c r="A9" s="79"/>
      <c r="B9" s="21" t="s">
        <v>31</v>
      </c>
      <c r="C9" s="17" t="s">
        <v>32</v>
      </c>
      <c r="D9" s="50" t="s">
        <v>61</v>
      </c>
      <c r="E9" s="51" t="s">
        <v>66</v>
      </c>
    </row>
    <row r="10" spans="1:5" ht="69.95" customHeight="1" thickBot="1">
      <c r="A10" s="79"/>
      <c r="B10" s="21" t="s">
        <v>33</v>
      </c>
      <c r="C10" s="59" t="s">
        <v>106</v>
      </c>
      <c r="D10" s="50" t="s">
        <v>67</v>
      </c>
      <c r="E10" s="60" t="s">
        <v>107</v>
      </c>
    </row>
    <row r="11" spans="1:5" ht="69.95" customHeight="1" thickBot="1">
      <c r="A11" s="79"/>
      <c r="B11" s="21" t="s">
        <v>34</v>
      </c>
      <c r="C11" s="17" t="s">
        <v>35</v>
      </c>
      <c r="D11" s="50" t="s">
        <v>67</v>
      </c>
      <c r="E11" s="51" t="s">
        <v>68</v>
      </c>
    </row>
    <row r="12" spans="1:5" ht="69.95" customHeight="1" thickBot="1">
      <c r="A12" s="79"/>
      <c r="B12" s="44" t="s">
        <v>71</v>
      </c>
      <c r="C12" s="45" t="s">
        <v>37</v>
      </c>
      <c r="D12" s="52" t="s">
        <v>69</v>
      </c>
      <c r="E12" s="53" t="s">
        <v>70</v>
      </c>
    </row>
    <row r="13" spans="1:5" ht="140.1" customHeight="1" thickBot="1">
      <c r="A13" s="79"/>
      <c r="B13" s="24" t="s">
        <v>72</v>
      </c>
      <c r="C13" s="46" t="s">
        <v>73</v>
      </c>
      <c r="D13" s="54" t="s">
        <v>74</v>
      </c>
      <c r="E13" s="55" t="s">
        <v>85</v>
      </c>
    </row>
    <row r="14" spans="1:5" ht="69.95" customHeight="1" thickBot="1">
      <c r="A14" s="80" t="s">
        <v>89</v>
      </c>
      <c r="B14" s="8" t="s">
        <v>75</v>
      </c>
      <c r="C14" s="32" t="s">
        <v>51</v>
      </c>
      <c r="D14" s="50" t="s">
        <v>79</v>
      </c>
      <c r="E14" s="51" t="s">
        <v>80</v>
      </c>
    </row>
    <row r="15" spans="1:5" ht="69.95" customHeight="1" thickBot="1">
      <c r="A15" s="80"/>
      <c r="B15" s="8" t="s">
        <v>76</v>
      </c>
      <c r="C15" s="10" t="s">
        <v>52</v>
      </c>
      <c r="D15" s="50" t="s">
        <v>61</v>
      </c>
      <c r="E15" s="51" t="s">
        <v>81</v>
      </c>
    </row>
    <row r="16" spans="1:5" ht="69.95" customHeight="1" thickBot="1">
      <c r="A16" s="80"/>
      <c r="B16" s="12" t="s">
        <v>77</v>
      </c>
      <c r="C16" s="10" t="s">
        <v>54</v>
      </c>
      <c r="D16" s="50" t="s">
        <v>61</v>
      </c>
      <c r="E16" s="51" t="s">
        <v>81</v>
      </c>
    </row>
    <row r="17" spans="1:5" ht="90" customHeight="1" thickBot="1">
      <c r="A17" s="80"/>
      <c r="B17" s="47" t="s">
        <v>78</v>
      </c>
      <c r="C17" s="26" t="s">
        <v>59</v>
      </c>
      <c r="D17" s="54" t="s">
        <v>74</v>
      </c>
      <c r="E17" s="55" t="s">
        <v>86</v>
      </c>
    </row>
  </sheetData>
  <sheetProtection algorithmName="SHA-512" hashValue="nlGMCxW7ExF8N8DcysDjE1JYyF0lvr1Jlt6biEDp3tL7PJr7CBPjPbtHSxSINCmysKiboZmi8eMS8ghTjgkVIQ==" saltValue="7ozrZYSiJCah37/V0SsGnQ==" spinCount="100000" sheet="1" objects="1" scenarios="1"/>
  <mergeCells count="2">
    <mergeCell ref="A5:A13"/>
    <mergeCell ref="A14:A17"/>
  </mergeCells>
  <phoneticPr fontId="3"/>
  <conditionalFormatting sqref="B5:C5 E5">
    <cfRule type="expression" dxfId="51" priority="4">
      <formula>AND(#REF!&lt;&gt;"いいえ",#REF!&lt;&gt;"いいえ")</formula>
    </cfRule>
  </conditionalFormatting>
  <conditionalFormatting sqref="D5">
    <cfRule type="expression" dxfId="50" priority="3">
      <formula>AND(#REF!&lt;&gt;"いいえ",#REF!&lt;&gt;"いいえ")</formula>
    </cfRule>
  </conditionalFormatting>
  <conditionalFormatting sqref="D15:D17">
    <cfRule type="expression" dxfId="49" priority="2">
      <formula>"IF(D5,""物理PC"")"</formula>
    </cfRule>
  </conditionalFormatting>
  <conditionalFormatting sqref="E15:E17">
    <cfRule type="expression" dxfId="48" priority="1">
      <formula>"IF(D5,""物理PC"")"</formula>
    </cfRule>
  </conditionalFormatting>
  <pageMargins left="0.70866141732283472" right="0.70866141732283472" top="0.74803149606299213" bottom="0.74803149606299213" header="0.31496062992125984" footer="0.31496062992125984"/>
  <pageSetup paperSize="9" scale="57" orientation="portrait" r:id="rId1"/>
  <headerFooter>
    <oddFooter>&amp;R© 2018 NTT DATA Corporation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3"/>
  <sheetViews>
    <sheetView workbookViewId="0"/>
  </sheetViews>
  <sheetFormatPr defaultRowHeight="13.5"/>
  <cols>
    <col min="1" max="1" width="22.75" customWidth="1"/>
  </cols>
  <sheetData>
    <row r="1" spans="1:1" ht="60">
      <c r="A1" s="57" t="s">
        <v>92</v>
      </c>
    </row>
    <row r="2" spans="1:1">
      <c r="A2" s="18"/>
    </row>
    <row r="3" spans="1:1">
      <c r="A3" s="18"/>
    </row>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環境チェックシート（NL)</vt:lpstr>
      <vt:lpstr>環境チェックシート（FL) </vt:lpstr>
      <vt:lpstr>環境チェックシート（FLマネージャ）</vt:lpstr>
      <vt:lpstr>★要事前検証時の確認内容★</vt:lpstr>
      <vt:lpstr>'環境チェックシート（FL) '!Print_Area</vt:lpstr>
      <vt:lpstr>'環境チェックシート（FLマネージャ）'!Print_Area</vt:lpstr>
      <vt:lpstr>'環境チェックシート（NL)'!Print_Area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2019-04-18T06:34:51Z</cp:lastPrinted>
  <dcterms:created xsi:type="dcterms:W3CDTF">2018-05-24T10:36:23Z</dcterms:created>
  <dcterms:modified xsi:type="dcterms:W3CDTF">2019-04-19T05:47:42Z</dcterms:modified>
</cp:coreProperties>
</file>